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6" activeTab="15"/>
  </bookViews>
  <sheets>
    <sheet name="tiitel" sheetId="1" r:id="rId1"/>
    <sheet name="bil" sheetId="2" r:id="rId2"/>
    <sheet name="kas" sheetId="3" r:id="rId3"/>
    <sheet name="rv" sheetId="4" r:id="rId4"/>
    <sheet name="ok" sheetId="5" r:id="rId5"/>
    <sheet name="lisa1,2,3,4" sheetId="6" r:id="rId6"/>
    <sheet name="lisa5" sheetId="7" r:id="rId7"/>
    <sheet name="lisa6" sheetId="8" r:id="rId8"/>
    <sheet name="6" sheetId="9" r:id="rId9"/>
    <sheet name="lisa7" sheetId="10" r:id="rId10"/>
    <sheet name="lisa8" sheetId="11" r:id="rId11"/>
    <sheet name="lisa9" sheetId="12" r:id="rId12"/>
    <sheet name="lisa10,11,13,14" sheetId="13" r:id="rId13"/>
    <sheet name="lisa15" sheetId="14" r:id="rId14"/>
    <sheet name="lisad16-22" sheetId="15" r:id="rId15"/>
    <sheet name="lisa23" sheetId="16" r:id="rId16"/>
  </sheets>
  <definedNames>
    <definedName name="_Toc122252725" localSheetId="14">'lisad16-22'!$A$1</definedName>
    <definedName name="_Toc122252730" localSheetId="14">'lisad16-22'!$A$53</definedName>
    <definedName name="_Toc122252731" localSheetId="14">'lisad16-22'!$A$60</definedName>
  </definedNames>
  <calcPr fullCalcOnLoad="1"/>
</workbook>
</file>

<file path=xl/sharedStrings.xml><?xml version="1.0" encoding="utf-8"?>
<sst xmlns="http://schemas.openxmlformats.org/spreadsheetml/2006/main" count="453" uniqueCount="277">
  <si>
    <t>Kuuse 4</t>
  </si>
  <si>
    <t>Tootmine</t>
  </si>
  <si>
    <t>info@firma.ee</t>
  </si>
  <si>
    <t>+372 xxxxxxxx</t>
  </si>
  <si>
    <t xml:space="preserve">AKTIVA </t>
  </si>
  <si>
    <t>Lisa</t>
  </si>
  <si>
    <t xml:space="preserve">Raha </t>
  </si>
  <si>
    <t>Lühiajalised finantsinvesteeringud</t>
  </si>
  <si>
    <t>-</t>
  </si>
  <si>
    <t>Nõuded ostjate vastu</t>
  </si>
  <si>
    <t>Muud lühiajalised nõuded</t>
  </si>
  <si>
    <t>Maksude ettemaksed ja tagasinõuded</t>
  </si>
  <si>
    <t>Ettemaksed teenuste eest</t>
  </si>
  <si>
    <t>Varud</t>
  </si>
  <si>
    <t>Käibevara kokku</t>
  </si>
  <si>
    <t>Sidusettevõtete aktsiad või osad</t>
  </si>
  <si>
    <t>Kinnisvarainvesteeringud</t>
  </si>
  <si>
    <t>Materiaalne põhivara</t>
  </si>
  <si>
    <t>Põhivara  kokku</t>
  </si>
  <si>
    <t>AKTIVA KOKKU</t>
  </si>
  <si>
    <t>PASSIVA</t>
  </si>
  <si>
    <t>Laenukohustused</t>
  </si>
  <si>
    <t>Võlad tarnijatele</t>
  </si>
  <si>
    <t>Võlad töövõtjatele</t>
  </si>
  <si>
    <t>Maksuvõlad</t>
  </si>
  <si>
    <t>Muud võlad</t>
  </si>
  <si>
    <t>Garantiieraldis</t>
  </si>
  <si>
    <t>Lühiajalised kohustused kokku</t>
  </si>
  <si>
    <t>Pikaajalised laenukohustused</t>
  </si>
  <si>
    <t>Muud pikaajalised võlad</t>
  </si>
  <si>
    <t>Pikaajalised kohustused kokku</t>
  </si>
  <si>
    <t>Kohustused kokku</t>
  </si>
  <si>
    <t xml:space="preserve">Aktsiakapital </t>
  </si>
  <si>
    <t>Ülekurss</t>
  </si>
  <si>
    <t>Kohustuslik reservkapital</t>
  </si>
  <si>
    <t>Omakapital kokku</t>
  </si>
  <si>
    <t>PASSIVA KOKKU</t>
  </si>
  <si>
    <t xml:space="preserve">Aruandeaasta kasum </t>
  </si>
  <si>
    <t xml:space="preserve">Eelmiste perioodide kasum </t>
  </si>
  <si>
    <t>Ärikasum</t>
  </si>
  <si>
    <t>Korrigeerimised:</t>
  </si>
  <si>
    <t xml:space="preserve">    Põhivara ja kinnisvarainvesteeringu kulum</t>
  </si>
  <si>
    <t xml:space="preserve">    Kasum (kahjum) põhivara müügist</t>
  </si>
  <si>
    <t xml:space="preserve">    Äritegevusega seotud nõuete ja ettemaksete</t>
  </si>
  <si>
    <t xml:space="preserve">    muutus</t>
  </si>
  <si>
    <t xml:space="preserve">    Varude muutus</t>
  </si>
  <si>
    <t xml:space="preserve">    Äritegevusega seotud kohustuste ja ettemaksete</t>
  </si>
  <si>
    <t>Makstud intressid</t>
  </si>
  <si>
    <t>Makstud ettevõtte tulumaks</t>
  </si>
  <si>
    <t>Kokku rahavood äritegevusest</t>
  </si>
  <si>
    <t>Materiaalse põhivara soetus</t>
  </si>
  <si>
    <t>Materiaalse põhivara müük</t>
  </si>
  <si>
    <t>Sidusettevõtete soetus</t>
  </si>
  <si>
    <t>Lühiajaliste finantsinvesteeringute soetus</t>
  </si>
  <si>
    <t>Saadud intressid</t>
  </si>
  <si>
    <t>Saadud dividendid</t>
  </si>
  <si>
    <t>Kokku rahavood investeerimistegevusest</t>
  </si>
  <si>
    <t>Laekunud aktsiakapitali sissemakse</t>
  </si>
  <si>
    <t>Saadud laenud</t>
  </si>
  <si>
    <t>Kapitalirendi põhiosa tagasimaksed</t>
  </si>
  <si>
    <t>Makstud dividendid</t>
  </si>
  <si>
    <t>Saadud sihtfinantseerimine</t>
  </si>
  <si>
    <t>Kokku rahavood finantseerimistegevusest</t>
  </si>
  <si>
    <t>Rahavood kokku</t>
  </si>
  <si>
    <t>Raha ja raha ekvivalendid perioodi alguses</t>
  </si>
  <si>
    <t>Raha ja raha ekvivalentide muutus</t>
  </si>
  <si>
    <t>Raha ja raha ekvivalendid perioodi lõpus</t>
  </si>
  <si>
    <t>Müügitulu</t>
  </si>
  <si>
    <t>Muud äritulud</t>
  </si>
  <si>
    <t>Valmis- ja lõpetamata toodangu varude jääkide muutus</t>
  </si>
  <si>
    <t>Kaubad, toore, materjal ja teenused</t>
  </si>
  <si>
    <t>Mitmesugused tegevuskulud</t>
  </si>
  <si>
    <t>Tööjõukulud</t>
  </si>
  <si>
    <t xml:space="preserve">    Palgakulu</t>
  </si>
  <si>
    <t xml:space="preserve">    Sotsiaalmaksud</t>
  </si>
  <si>
    <t>Põhivara kulum ja väärtuse langus</t>
  </si>
  <si>
    <t>Muud ärikulud</t>
  </si>
  <si>
    <t>Ärikasum (-kahjum)</t>
  </si>
  <si>
    <t>Finantstulud ja –kulud</t>
  </si>
  <si>
    <t>Kasum (kahjum) enne tulumaksustamist</t>
  </si>
  <si>
    <t>Tulumaks</t>
  </si>
  <si>
    <t>Aruandeaasta puhaskasum (-kahjum)</t>
  </si>
  <si>
    <t>Aktsia- kapital</t>
  </si>
  <si>
    <t>Jaotamata kasum</t>
  </si>
  <si>
    <t>Kokku</t>
  </si>
  <si>
    <t>Aruandeaasta puhaskasum</t>
  </si>
  <si>
    <t>Aktsiakapitali suurendamine</t>
  </si>
  <si>
    <t>Väljakuulutatud dividendid</t>
  </si>
  <si>
    <t>Reservkapitali suurendamine</t>
  </si>
  <si>
    <t xml:space="preserve">Võlakirjafond </t>
  </si>
  <si>
    <t>EVP</t>
  </si>
  <si>
    <t>Ostjate tasumata summad</t>
  </si>
  <si>
    <t>Ebatõenäoliselt laekuvad summad</t>
  </si>
  <si>
    <t>Arvestuslik nõue tellijatele (lisa 14)</t>
  </si>
  <si>
    <t>Dividendinõuded (lisa 23)</t>
  </si>
  <si>
    <t>Muud nõuded seotud isikutele (lisa 23)</t>
  </si>
  <si>
    <t>Muud nõuded</t>
  </si>
  <si>
    <t>Tooraine ja materjal</t>
  </si>
  <si>
    <t>Lõpetamata toodang</t>
  </si>
  <si>
    <t>Valmistoodang</t>
  </si>
  <si>
    <t>Ettemaksed tarnijatele</t>
  </si>
  <si>
    <t>AS YYY</t>
  </si>
  <si>
    <t>AS ZZZ</t>
  </si>
  <si>
    <t>Asukoht</t>
  </si>
  <si>
    <t>Tartu</t>
  </si>
  <si>
    <t>Paide</t>
  </si>
  <si>
    <t>Tegevusala</t>
  </si>
  <si>
    <t>Hulgimüük</t>
  </si>
  <si>
    <t>Dividendid</t>
  </si>
  <si>
    <t>Osaluse soetamine</t>
  </si>
  <si>
    <t>Erinevused,</t>
  </si>
  <si>
    <t>sh. firmaväärtus</t>
  </si>
  <si>
    <t>Erinevused</t>
  </si>
  <si>
    <t>Ehitised</t>
  </si>
  <si>
    <t xml:space="preserve">Arvestatud kulum </t>
  </si>
  <si>
    <t>Renditulu kinnisvarainvesteeringult</t>
  </si>
  <si>
    <t>Kinnisvarainvesteeringu haldamisega seotud kulud</t>
  </si>
  <si>
    <t xml:space="preserve">Maa </t>
  </si>
  <si>
    <t>Masinad ja seadmed</t>
  </si>
  <si>
    <t>Inventar</t>
  </si>
  <si>
    <t xml:space="preserve">Soetamine </t>
  </si>
  <si>
    <t xml:space="preserve">Müük </t>
  </si>
  <si>
    <t>Müüdud vara kulum</t>
  </si>
  <si>
    <t>Kohustuse jääk</t>
  </si>
  <si>
    <t xml:space="preserve">     Makse-tähtaeg</t>
  </si>
  <si>
    <t>Intressi määr</t>
  </si>
  <si>
    <t>Alus- valuuta</t>
  </si>
  <si>
    <t>7-12%</t>
  </si>
  <si>
    <t>EUR</t>
  </si>
  <si>
    <t>Pangalaenud</t>
  </si>
  <si>
    <t xml:space="preserve">   s.h. investeerimislaen</t>
  </si>
  <si>
    <t xml:space="preserve">   s.h. arvelduskrediit</t>
  </si>
  <si>
    <t>EEK</t>
  </si>
  <si>
    <t>Makse-tähtajaga kuni 1 a.</t>
  </si>
  <si>
    <t xml:space="preserve">    Makse-tähtajaga üle 1 a.</t>
  </si>
  <si>
    <t>Soetusmaksumus</t>
  </si>
  <si>
    <t>Jääkmaksumus</t>
  </si>
  <si>
    <t>Maksetähtajaga kuni 1 aasta</t>
  </si>
  <si>
    <t>Maksetähtajaga üle 1 aasta</t>
  </si>
  <si>
    <t>Maksetähtaeg</t>
  </si>
  <si>
    <t>Intressimäär</t>
  </si>
  <si>
    <t>8-12%</t>
  </si>
  <si>
    <t>Alusvaluuta</t>
  </si>
  <si>
    <t>Palgavõlg</t>
  </si>
  <si>
    <t>Puhkusetasu eraldis</t>
  </si>
  <si>
    <t xml:space="preserve">Kokku </t>
  </si>
  <si>
    <t>Maksude ettemaksed</t>
  </si>
  <si>
    <t>Käibemaks</t>
  </si>
  <si>
    <t>Sotsiaalmaks</t>
  </si>
  <si>
    <t>Üksikisiku tulumaks</t>
  </si>
  <si>
    <t>Muud maksud</t>
  </si>
  <si>
    <t>Vara kogumaksumus</t>
  </si>
  <si>
    <t>Saadud sihtfinantseerimise summa</t>
  </si>
  <si>
    <t>Omafinantseering</t>
  </si>
  <si>
    <t>Vara soetusmaksumus bilansis</t>
  </si>
  <si>
    <t>Lõpetamata lepingutele tehtud kulud ja arvestuslik kasum</t>
  </si>
  <si>
    <t>Tellijatele esitatud vahearved</t>
  </si>
  <si>
    <t>Arvestuslik nõue tellijatele aasta lõpus (lisa 3)</t>
  </si>
  <si>
    <t xml:space="preserve">Arvestuslik tellijate ettemaks aasta lõpus </t>
  </si>
  <si>
    <t xml:space="preserve">                       Ehitis</t>
  </si>
  <si>
    <t xml:space="preserve">Soetusmaksumus </t>
  </si>
  <si>
    <t>Kasutusrendi tulu aruandeaastal</t>
  </si>
  <si>
    <t>Kasutusrendi kulu aruandeaastal</t>
  </si>
  <si>
    <t xml:space="preserve">                       Sõiduautod</t>
  </si>
  <si>
    <t>Bürooruumid</t>
  </si>
  <si>
    <t>Aktsiate arv</t>
  </si>
  <si>
    <t>Aktsia nimiväärtus</t>
  </si>
  <si>
    <t>Eesti</t>
  </si>
  <si>
    <t>Soome</t>
  </si>
  <si>
    <t>Läti</t>
  </si>
  <si>
    <t>Kasum materiaalse põhivara müügist</t>
  </si>
  <si>
    <t>Tulu kasutusrentidelt</t>
  </si>
  <si>
    <t>Netokasum valuutakursi muutustest</t>
  </si>
  <si>
    <t>Muud tulud</t>
  </si>
  <si>
    <t>Elekter ja küte</t>
  </si>
  <si>
    <t>Alltöövõtud</t>
  </si>
  <si>
    <t>Remondimaterjalid ja inventar</t>
  </si>
  <si>
    <t>Muud teenused</t>
  </si>
  <si>
    <t>Turustuskulud</t>
  </si>
  <si>
    <t>Konsultatsioonid ja juriidilised teenused</t>
  </si>
  <si>
    <t>Rendikulud</t>
  </si>
  <si>
    <t>Transpordivahenditega seotud kulud</t>
  </si>
  <si>
    <t>Bürookulud</t>
  </si>
  <si>
    <t>Nõuete allahindlus</t>
  </si>
  <si>
    <t>Muud</t>
  </si>
  <si>
    <t>Netokahjum valuutakursi muutustest</t>
  </si>
  <si>
    <t>Leppetrahvid, viivised</t>
  </si>
  <si>
    <t xml:space="preserve">Lühiajaliste finantsinvesteeringute hindamine </t>
  </si>
  <si>
    <t>õiglasele väärtusele (lisa 1)</t>
  </si>
  <si>
    <t>Intressitulud pangaarvelt</t>
  </si>
  <si>
    <t>Finantstulud sidusettevõtetest (lisa 5)</t>
  </si>
  <si>
    <t>Finantstulud kokku</t>
  </si>
  <si>
    <t>Intressikulud laenudelt ja liisingutelt</t>
  </si>
  <si>
    <t>Finantstulud ja –kulud kokku</t>
  </si>
  <si>
    <t>Tehingud seotud osapooltega</t>
  </si>
  <si>
    <t>Ost</t>
  </si>
  <si>
    <t>Müük</t>
  </si>
  <si>
    <t>Arvestuslik intressikulu aktsionäri laenult</t>
  </si>
  <si>
    <t>Nõuded seotud osapooltele</t>
  </si>
  <si>
    <t>Dividendinõue AS YYY vastu</t>
  </si>
  <si>
    <t>Kohustused seotud osapooltele</t>
  </si>
  <si>
    <t>Laen aktsionärilt (lisa 8)</t>
  </si>
  <si>
    <t>Saldo 31.12.2006</t>
  </si>
  <si>
    <t>Bilansiline maksumus 31.12.2006</t>
  </si>
  <si>
    <t>Soetusmaksumus 31.12.2006</t>
  </si>
  <si>
    <t>Akumuleeritud kulum 31.12.2006</t>
  </si>
  <si>
    <t>2007-2009</t>
  </si>
  <si>
    <t>Lisa 1 Lühiajalised finantsinvesteeringud</t>
  </si>
  <si>
    <t>Lisa 2 Nõuded ostjate vastu</t>
  </si>
  <si>
    <t>Lisa 3 Muud lühiajalised nõuded</t>
  </si>
  <si>
    <t>Lisa 4 Varud</t>
  </si>
  <si>
    <t>Lisa 5 Sidusettevõtete aktsiad ja osad</t>
  </si>
  <si>
    <t>Lisa 6 Kinnisvarainvesteeringud</t>
  </si>
  <si>
    <t>Lisa 7 Materiaalne põhivara</t>
  </si>
  <si>
    <t>Lisa 8 Laenukohustused</t>
  </si>
  <si>
    <t>Lisa 9 Kapitalirent</t>
  </si>
  <si>
    <t>Kapitalirendi tingimustel soetatud vara</t>
  </si>
  <si>
    <t>Lisa 10 Võlad töövõtjatele</t>
  </si>
  <si>
    <t>Lisa 11 Maksud</t>
  </si>
  <si>
    <t>Lisa 13 Põhivara sihtfinantseerimine</t>
  </si>
  <si>
    <t>Lisa 14 Pikaajalised teenustööd</t>
  </si>
  <si>
    <t>Lisa 15 Kasutusrent</t>
  </si>
  <si>
    <t>Kasutusrendile antud vara</t>
  </si>
  <si>
    <t>Lisa 16 Aktsiakapital</t>
  </si>
  <si>
    <t>Lisa 17 Müügitulu</t>
  </si>
  <si>
    <t>Lisa 18 Muud äritulud</t>
  </si>
  <si>
    <t>Lisa 19 Kaubad, toore, materjal ja teenused</t>
  </si>
  <si>
    <t>Lisa 20 Mitmesugused tegevuskulud</t>
  </si>
  <si>
    <t>Lisa 21 Muud ärikulud</t>
  </si>
  <si>
    <t>Lisa 22 Finantstulud ja -kulud</t>
  </si>
  <si>
    <t>Lisa 23 Tehingud seotud osapooltega</t>
  </si>
  <si>
    <t>Kapitaliosaluse kasum (lisa 22)</t>
  </si>
  <si>
    <t>Osalus sidusettevõtte omakapitalis</t>
  </si>
  <si>
    <t>Kapitalirendikohustused (lisa 9)</t>
  </si>
  <si>
    <t>Muud laenud * (lisa 23)</t>
  </si>
  <si>
    <t>Kokku (lisa 8)</t>
  </si>
  <si>
    <t>Nõue AS ZZZ vastu</t>
  </si>
  <si>
    <t>Saldo 31.12.2007</t>
  </si>
  <si>
    <t>Osalus 31.12.2007</t>
  </si>
  <si>
    <t>Bilansiline maksumus 31.12.2007</t>
  </si>
  <si>
    <t>Soetusmaksumus 31.12.2007</t>
  </si>
  <si>
    <t>Akumuleeritud kulum 31.12.2007</t>
  </si>
  <si>
    <t>Jääkmaksumus 31.12.2007</t>
  </si>
  <si>
    <t>2006-2009</t>
  </si>
  <si>
    <t>2008-2010</t>
  </si>
  <si>
    <t>2008-2009</t>
  </si>
  <si>
    <t>2006-2010</t>
  </si>
  <si>
    <t>Geograafiliste piirkondade lõikes</t>
  </si>
  <si>
    <t>Muu köögimööbli tootmine</t>
  </si>
  <si>
    <t>Madratsitootmine</t>
  </si>
  <si>
    <t>Ehitiste üldehitustööd</t>
  </si>
  <si>
    <t>www.firma.ee</t>
  </si>
  <si>
    <t>aruandeaasta algus:</t>
  </si>
  <si>
    <t>aruandeaasta lõpp:</t>
  </si>
  <si>
    <t>AS Simpel</t>
  </si>
  <si>
    <r>
      <t>registrikood</t>
    </r>
    <r>
      <rPr>
        <sz val="12"/>
        <rFont val="Arial"/>
        <family val="2"/>
      </rPr>
      <t>:</t>
    </r>
  </si>
  <si>
    <t>Tallinn</t>
  </si>
  <si>
    <t>postisihtnumber:</t>
  </si>
  <si>
    <t>maakond:</t>
  </si>
  <si>
    <t>Harjumaa</t>
  </si>
  <si>
    <t>telefon:</t>
  </si>
  <si>
    <t>faks:</t>
  </si>
  <si>
    <t xml:space="preserve">e-posti aadress: </t>
  </si>
  <si>
    <t>veebilehe aadress:</t>
  </si>
  <si>
    <t xml:space="preserve">ärinimi: </t>
  </si>
  <si>
    <t>tänav:</t>
  </si>
  <si>
    <t xml:space="preserve">linn: </t>
  </si>
  <si>
    <t xml:space="preserve">                                          MAJANDUSAASTA ARUANNE</t>
  </si>
  <si>
    <t>Saldo 31.12.2008</t>
  </si>
  <si>
    <t>Osalus 31.12.2008</t>
  </si>
  <si>
    <t>Bilansiline maksumus 31.12.2008</t>
  </si>
  <si>
    <t>Soetusmaksumus 31.12.2008</t>
  </si>
  <si>
    <t>Akumuleeritud kulum 31.12.2008</t>
  </si>
  <si>
    <t>Jääkmaksumus 31.12.2008</t>
  </si>
  <si>
    <t>Kapitalirendikohustused     31.12.2008</t>
  </si>
  <si>
    <t>Kapitalirendikohustused    31.12.2007</t>
  </si>
  <si>
    <t>Tegevusalade lõikes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</si>
</sst>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Jah&quot;;&quot;Jah&quot;;&quot;Ei&quot;"/>
    <numFmt numFmtId="168" formatCode="&quot;Tõene&quot;;&quot;Tõene&quot;;&quot;Väär&quot;"/>
    <numFmt numFmtId="169" formatCode="&quot;Sees&quot;;&quot;Sees&quot;;&quot;Väljas&quot;"/>
  </numFmts>
  <fonts count="15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right" wrapText="1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14" fontId="4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9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4" fillId="0" borderId="1" xfId="0" applyFont="1" applyBorder="1" applyAlignment="1">
      <alignment/>
    </xf>
    <xf numFmtId="0" fontId="1" fillId="0" borderId="0" xfId="0" applyFont="1" applyAlignment="1">
      <alignment horizontal="right" vertical="top" wrapText="1"/>
    </xf>
    <xf numFmtId="14" fontId="4" fillId="0" borderId="1" xfId="0" applyNumberFormat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wrapText="1"/>
    </xf>
    <xf numFmtId="3" fontId="2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3"/>
    </xf>
    <xf numFmtId="0" fontId="13" fillId="0" borderId="0" xfId="0" applyFont="1" applyBorder="1" applyAlignment="1">
      <alignment horizontal="right" wrapText="1"/>
    </xf>
    <xf numFmtId="14" fontId="14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 indent="3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indent="3"/>
    </xf>
    <xf numFmtId="0" fontId="14" fillId="0" borderId="0" xfId="0" applyFont="1" applyBorder="1" applyAlignment="1">
      <alignment/>
    </xf>
    <xf numFmtId="0" fontId="4" fillId="0" borderId="0" xfId="0" applyFont="1" applyAlignment="1">
      <alignment horizontal="center" wrapText="1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7"/>
  <sheetViews>
    <sheetView workbookViewId="0" topLeftCell="A1">
      <selection activeCell="B8" sqref="B8"/>
    </sheetView>
  </sheetViews>
  <sheetFormatPr defaultColWidth="9.140625" defaultRowHeight="12.75"/>
  <cols>
    <col min="1" max="1" width="50.7109375" style="0" bestFit="1" customWidth="1"/>
    <col min="2" max="2" width="15.421875" style="0" bestFit="1" customWidth="1"/>
    <col min="3" max="16384" width="25.8515625" style="0" customWidth="1"/>
  </cols>
  <sheetData>
    <row r="2" spans="1:2" ht="22.5">
      <c r="A2" s="70" t="s">
        <v>267</v>
      </c>
      <c r="B2" s="69"/>
    </row>
    <row r="4" ht="15.75">
      <c r="A4" s="71"/>
    </row>
    <row r="5" ht="15.75">
      <c r="A5" s="71"/>
    </row>
    <row r="6" spans="1:2" ht="15.75">
      <c r="A6" s="73" t="s">
        <v>252</v>
      </c>
      <c r="B6" s="74">
        <v>39448</v>
      </c>
    </row>
    <row r="7" spans="1:2" ht="15.75">
      <c r="A7" s="73" t="s">
        <v>253</v>
      </c>
      <c r="B7" s="74">
        <v>39813</v>
      </c>
    </row>
    <row r="8" spans="1:2" ht="15.75">
      <c r="A8" s="75"/>
      <c r="B8" s="76"/>
    </row>
    <row r="9" spans="1:2" ht="15.75">
      <c r="A9" s="77"/>
      <c r="B9" s="76"/>
    </row>
    <row r="10" spans="1:2" ht="15.75">
      <c r="A10" s="77"/>
      <c r="B10" s="76"/>
    </row>
    <row r="11" spans="1:2" ht="15.75">
      <c r="A11" s="73" t="s">
        <v>264</v>
      </c>
      <c r="B11" s="78" t="s">
        <v>254</v>
      </c>
    </row>
    <row r="12" spans="1:2" ht="15.75">
      <c r="A12" s="73"/>
      <c r="B12" s="78"/>
    </row>
    <row r="13" spans="1:2" ht="15.75">
      <c r="A13" s="73" t="s">
        <v>255</v>
      </c>
      <c r="B13" s="79">
        <v>999888777</v>
      </c>
    </row>
    <row r="14" spans="1:2" ht="15.75">
      <c r="A14" s="77"/>
      <c r="B14" s="76"/>
    </row>
    <row r="15" spans="1:2" ht="15.75">
      <c r="A15" s="73" t="s">
        <v>265</v>
      </c>
      <c r="B15" s="81" t="s">
        <v>0</v>
      </c>
    </row>
    <row r="16" spans="1:2" ht="15.75">
      <c r="A16" s="73"/>
      <c r="B16" s="78"/>
    </row>
    <row r="17" spans="1:2" ht="15.75">
      <c r="A17" s="73" t="s">
        <v>266</v>
      </c>
      <c r="B17" s="78" t="s">
        <v>256</v>
      </c>
    </row>
    <row r="18" spans="1:2" ht="24.75" customHeight="1">
      <c r="A18" s="73" t="s">
        <v>257</v>
      </c>
      <c r="B18" s="79">
        <v>11222</v>
      </c>
    </row>
    <row r="19" spans="1:2" ht="15.75">
      <c r="A19" s="73" t="s">
        <v>258</v>
      </c>
      <c r="B19" s="78" t="s">
        <v>259</v>
      </c>
    </row>
    <row r="20" spans="1:2" ht="15.75">
      <c r="A20" s="80"/>
      <c r="B20" s="76"/>
    </row>
    <row r="21" ht="15.75">
      <c r="A21" s="72"/>
    </row>
    <row r="22" ht="15.75">
      <c r="A22" s="72"/>
    </row>
    <row r="23" spans="1:2" ht="15.75">
      <c r="A23" s="73" t="s">
        <v>260</v>
      </c>
      <c r="B23" s="78" t="s">
        <v>3</v>
      </c>
    </row>
    <row r="24" spans="1:2" ht="15.75">
      <c r="A24" s="73" t="s">
        <v>261</v>
      </c>
      <c r="B24" s="78" t="s">
        <v>3</v>
      </c>
    </row>
    <row r="25" spans="1:2" ht="15.75">
      <c r="A25" s="73" t="s">
        <v>262</v>
      </c>
      <c r="B25" s="78" t="s">
        <v>2</v>
      </c>
    </row>
    <row r="26" spans="1:2" ht="15.75">
      <c r="A26" s="73" t="s">
        <v>263</v>
      </c>
      <c r="B26" s="78" t="s">
        <v>251</v>
      </c>
    </row>
    <row r="27" spans="1:2" ht="12.75">
      <c r="A27" s="76"/>
      <c r="B27" s="76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22" sqref="A22"/>
    </sheetView>
  </sheetViews>
  <sheetFormatPr defaultColWidth="9.140625" defaultRowHeight="12.75"/>
  <cols>
    <col min="1" max="1" width="31.8515625" style="0" customWidth="1"/>
    <col min="2" max="2" width="9.7109375" style="0" customWidth="1"/>
    <col min="3" max="3" width="11.140625" style="0" customWidth="1"/>
    <col min="4" max="4" width="11.57421875" style="0" customWidth="1"/>
    <col min="5" max="5" width="9.8515625" style="0" customWidth="1"/>
    <col min="6" max="6" width="11.7109375" style="0" customWidth="1"/>
  </cols>
  <sheetData>
    <row r="1" ht="15">
      <c r="A1" s="31" t="s">
        <v>213</v>
      </c>
    </row>
    <row r="3" spans="1:6" ht="29.25">
      <c r="A3" s="20"/>
      <c r="B3" s="6" t="s">
        <v>117</v>
      </c>
      <c r="C3" s="6" t="s">
        <v>113</v>
      </c>
      <c r="D3" s="6" t="s">
        <v>118</v>
      </c>
      <c r="E3" s="6" t="s">
        <v>119</v>
      </c>
      <c r="F3" s="6" t="s">
        <v>84</v>
      </c>
    </row>
    <row r="4" spans="1:6" ht="14.25">
      <c r="A4" s="33" t="s">
        <v>204</v>
      </c>
      <c r="B4" s="13">
        <v>750000</v>
      </c>
      <c r="C4" s="13">
        <v>4700000</v>
      </c>
      <c r="D4" s="13">
        <v>11477833</v>
      </c>
      <c r="E4" s="13">
        <v>450000</v>
      </c>
      <c r="F4" s="13">
        <f aca="true" t="shared" si="0" ref="F4:F10">SUM(B4:E4)</f>
        <v>17377833</v>
      </c>
    </row>
    <row r="5" spans="1:6" ht="15">
      <c r="A5" s="31" t="s">
        <v>120</v>
      </c>
      <c r="B5" s="10" t="s">
        <v>8</v>
      </c>
      <c r="C5" s="10" t="s">
        <v>8</v>
      </c>
      <c r="D5" s="10">
        <v>3671000</v>
      </c>
      <c r="E5" s="10">
        <v>150000</v>
      </c>
      <c r="F5" s="10">
        <f t="shared" si="0"/>
        <v>3821000</v>
      </c>
    </row>
    <row r="6" spans="1:6" ht="15">
      <c r="A6" s="31" t="s">
        <v>121</v>
      </c>
      <c r="B6" s="10" t="s">
        <v>8</v>
      </c>
      <c r="C6" s="10" t="s">
        <v>8</v>
      </c>
      <c r="D6" s="10">
        <v>-20000</v>
      </c>
      <c r="E6" s="10" t="s">
        <v>8</v>
      </c>
      <c r="F6" s="10">
        <f t="shared" si="0"/>
        <v>-20000</v>
      </c>
    </row>
    <row r="7" spans="1:6" ht="14.25">
      <c r="A7" s="33" t="s">
        <v>240</v>
      </c>
      <c r="B7" s="13">
        <f>SUM(B4:B6)</f>
        <v>750000</v>
      </c>
      <c r="C7" s="13">
        <f>SUM(C4:C6)</f>
        <v>4700000</v>
      </c>
      <c r="D7" s="13">
        <f>SUM(D4:D6)</f>
        <v>15128833</v>
      </c>
      <c r="E7" s="13">
        <f>SUM(E4:E6)</f>
        <v>600000</v>
      </c>
      <c r="F7" s="13">
        <f t="shared" si="0"/>
        <v>21178833</v>
      </c>
    </row>
    <row r="8" spans="1:6" ht="15">
      <c r="A8" s="31" t="s">
        <v>120</v>
      </c>
      <c r="B8" s="10" t="s">
        <v>8</v>
      </c>
      <c r="C8" s="10" t="s">
        <v>8</v>
      </c>
      <c r="D8" s="10">
        <v>1765645</v>
      </c>
      <c r="E8" s="10">
        <v>215000</v>
      </c>
      <c r="F8" s="10">
        <f t="shared" si="0"/>
        <v>1980645</v>
      </c>
    </row>
    <row r="9" spans="1:6" ht="15">
      <c r="A9" s="31" t="s">
        <v>121</v>
      </c>
      <c r="B9" s="10" t="s">
        <v>8</v>
      </c>
      <c r="C9" s="10" t="s">
        <v>8</v>
      </c>
      <c r="D9" s="10">
        <v>-509485</v>
      </c>
      <c r="E9" s="10" t="s">
        <v>8</v>
      </c>
      <c r="F9" s="10">
        <f t="shared" si="0"/>
        <v>-509485</v>
      </c>
    </row>
    <row r="10" spans="1:6" ht="14.25">
      <c r="A10" s="47" t="s">
        <v>271</v>
      </c>
      <c r="B10" s="15">
        <f>SUM(B7:B9)</f>
        <v>750000</v>
      </c>
      <c r="C10" s="15">
        <f>SUM(C7:C9)</f>
        <v>4700000</v>
      </c>
      <c r="D10" s="15">
        <f>SUM(D7:D9)</f>
        <v>16384993</v>
      </c>
      <c r="E10" s="15">
        <f>SUM(E7:E9)</f>
        <v>815000</v>
      </c>
      <c r="F10" s="15">
        <f t="shared" si="0"/>
        <v>22649993</v>
      </c>
    </row>
    <row r="11" spans="1:6" ht="15.75">
      <c r="A11" s="1"/>
      <c r="B11" s="18"/>
      <c r="C11" s="18"/>
      <c r="D11" s="18"/>
      <c r="E11" s="18"/>
      <c r="F11" s="18"/>
    </row>
    <row r="12" spans="1:6" ht="14.25">
      <c r="A12" s="33" t="s">
        <v>205</v>
      </c>
      <c r="B12" s="13">
        <v>0</v>
      </c>
      <c r="C12" s="13">
        <v>222726</v>
      </c>
      <c r="D12" s="13">
        <v>5756697</v>
      </c>
      <c r="E12" s="13">
        <v>173662</v>
      </c>
      <c r="F12" s="13">
        <f aca="true" t="shared" si="1" ref="F12:F18">SUM(B12:E12)</f>
        <v>6153085</v>
      </c>
    </row>
    <row r="13" spans="1:6" ht="15">
      <c r="A13" s="31" t="s">
        <v>114</v>
      </c>
      <c r="B13" s="10" t="s">
        <v>8</v>
      </c>
      <c r="C13" s="10">
        <v>94000</v>
      </c>
      <c r="D13" s="10">
        <v>1015748</v>
      </c>
      <c r="E13" s="10">
        <v>82000</v>
      </c>
      <c r="F13" s="10">
        <f t="shared" si="1"/>
        <v>1191748</v>
      </c>
    </row>
    <row r="14" spans="1:6" ht="15">
      <c r="A14" s="31" t="s">
        <v>122</v>
      </c>
      <c r="B14" s="10" t="s">
        <v>8</v>
      </c>
      <c r="C14" s="10" t="s">
        <v>8</v>
      </c>
      <c r="D14" s="10">
        <v>-20000</v>
      </c>
      <c r="E14" s="10" t="s">
        <v>8</v>
      </c>
      <c r="F14" s="10">
        <f t="shared" si="1"/>
        <v>-20000</v>
      </c>
    </row>
    <row r="15" spans="1:6" ht="14.25">
      <c r="A15" s="33" t="s">
        <v>241</v>
      </c>
      <c r="B15" s="13">
        <f>SUM(B12:B14)</f>
        <v>0</v>
      </c>
      <c r="C15" s="13">
        <f>SUM(C12:C14)</f>
        <v>316726</v>
      </c>
      <c r="D15" s="13">
        <f>SUM(D12:D14)</f>
        <v>6752445</v>
      </c>
      <c r="E15" s="13">
        <f>SUM(E12:E14)</f>
        <v>255662</v>
      </c>
      <c r="F15" s="13">
        <f t="shared" si="1"/>
        <v>7324833</v>
      </c>
    </row>
    <row r="16" spans="1:6" ht="15">
      <c r="A16" s="31" t="s">
        <v>114</v>
      </c>
      <c r="B16" s="10" t="s">
        <v>8</v>
      </c>
      <c r="C16" s="10">
        <v>94000</v>
      </c>
      <c r="D16" s="10">
        <v>1052000</v>
      </c>
      <c r="E16" s="10">
        <v>120000</v>
      </c>
      <c r="F16" s="10">
        <f t="shared" si="1"/>
        <v>1266000</v>
      </c>
    </row>
    <row r="17" spans="1:6" ht="15">
      <c r="A17" s="31" t="s">
        <v>122</v>
      </c>
      <c r="B17" s="10" t="s">
        <v>8</v>
      </c>
      <c r="C17" s="10" t="s">
        <v>8</v>
      </c>
      <c r="D17" s="10">
        <v>-76000</v>
      </c>
      <c r="E17" s="10" t="s">
        <v>8</v>
      </c>
      <c r="F17" s="10">
        <f t="shared" si="1"/>
        <v>-76000</v>
      </c>
    </row>
    <row r="18" spans="1:6" ht="14.25">
      <c r="A18" s="47" t="s">
        <v>272</v>
      </c>
      <c r="B18" s="15">
        <f>SUM(B15:B17)</f>
        <v>0</v>
      </c>
      <c r="C18" s="15">
        <f>SUM(C15:C17)</f>
        <v>410726</v>
      </c>
      <c r="D18" s="15">
        <f>SUM(D15:D17)</f>
        <v>7728445</v>
      </c>
      <c r="E18" s="15">
        <f>SUM(E15:E17)</f>
        <v>375662</v>
      </c>
      <c r="F18" s="15">
        <f t="shared" si="1"/>
        <v>8514833</v>
      </c>
    </row>
    <row r="19" spans="1:6" ht="15.75">
      <c r="A19" s="1"/>
      <c r="B19" s="18"/>
      <c r="C19" s="18"/>
      <c r="D19" s="18"/>
      <c r="E19" s="18"/>
      <c r="F19" s="18"/>
    </row>
    <row r="20" spans="1:6" ht="14.25">
      <c r="A20" s="33" t="s">
        <v>242</v>
      </c>
      <c r="B20" s="13">
        <f>B7-B15</f>
        <v>750000</v>
      </c>
      <c r="C20" s="13">
        <f>C7-C15</f>
        <v>4383274</v>
      </c>
      <c r="D20" s="13">
        <f>D7-D15</f>
        <v>8376388</v>
      </c>
      <c r="E20" s="13">
        <f>E7-E15</f>
        <v>344338</v>
      </c>
      <c r="F20" s="13">
        <f>F7-F15</f>
        <v>13854000</v>
      </c>
    </row>
    <row r="21" spans="1:6" ht="14.25">
      <c r="A21" s="33" t="s">
        <v>273</v>
      </c>
      <c r="B21" s="13">
        <f>B10-B18</f>
        <v>750000</v>
      </c>
      <c r="C21" s="13">
        <f>C10-C18</f>
        <v>4289274</v>
      </c>
      <c r="D21" s="13">
        <f>D10-D18</f>
        <v>8656548</v>
      </c>
      <c r="E21" s="13">
        <f>E10-E18</f>
        <v>439338</v>
      </c>
      <c r="F21" s="13">
        <f>F10-F18</f>
        <v>14135160</v>
      </c>
    </row>
    <row r="22" spans="2:6" ht="12.75">
      <c r="B22" s="59"/>
      <c r="C22" s="59"/>
      <c r="D22" s="59"/>
      <c r="E22" s="59"/>
      <c r="F22" s="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5" sqref="A15"/>
    </sheetView>
  </sheetViews>
  <sheetFormatPr defaultColWidth="9.140625" defaultRowHeight="12.75"/>
  <cols>
    <col min="1" max="1" width="28.140625" style="0" customWidth="1"/>
    <col min="2" max="2" width="11.421875" style="0" customWidth="1"/>
    <col min="3" max="4" width="10.7109375" style="0" customWidth="1"/>
    <col min="5" max="5" width="9.8515625" style="0" customWidth="1"/>
    <col min="6" max="6" width="8.140625" style="0" customWidth="1"/>
    <col min="7" max="7" width="7.57421875" style="0" customWidth="1"/>
  </cols>
  <sheetData>
    <row r="1" ht="15">
      <c r="A1" s="31" t="s">
        <v>214</v>
      </c>
    </row>
    <row r="3" spans="1:7" ht="43.5">
      <c r="A3" s="9"/>
      <c r="B3" s="27" t="s">
        <v>123</v>
      </c>
      <c r="C3" s="27" t="s">
        <v>133</v>
      </c>
      <c r="D3" s="27" t="s">
        <v>134</v>
      </c>
      <c r="E3" s="27" t="s">
        <v>124</v>
      </c>
      <c r="F3" s="27" t="s">
        <v>125</v>
      </c>
      <c r="G3" s="27" t="s">
        <v>126</v>
      </c>
    </row>
    <row r="4" spans="1:7" ht="14.25">
      <c r="A4" s="49">
        <v>39813</v>
      </c>
      <c r="B4" s="4"/>
      <c r="C4" s="4"/>
      <c r="D4" s="4"/>
      <c r="E4" s="4"/>
      <c r="F4" s="4"/>
      <c r="G4" s="4"/>
    </row>
    <row r="5" spans="1:7" ht="15">
      <c r="A5" s="57" t="s">
        <v>233</v>
      </c>
      <c r="B5" s="21">
        <v>3856000</v>
      </c>
      <c r="C5" s="21">
        <v>543400</v>
      </c>
      <c r="D5" s="21">
        <v>3312600</v>
      </c>
      <c r="E5" s="22" t="s">
        <v>206</v>
      </c>
      <c r="F5" s="22" t="s">
        <v>127</v>
      </c>
      <c r="G5" s="22" t="s">
        <v>128</v>
      </c>
    </row>
    <row r="6" spans="1:7" ht="15.75">
      <c r="A6" s="57" t="s">
        <v>129</v>
      </c>
      <c r="B6" s="21">
        <v>2380215</v>
      </c>
      <c r="C6" s="21">
        <v>580215</v>
      </c>
      <c r="D6" s="21">
        <v>1800000</v>
      </c>
      <c r="E6" s="8"/>
      <c r="F6" s="8"/>
      <c r="G6" s="64"/>
    </row>
    <row r="7" spans="1:7" ht="15">
      <c r="A7" s="57" t="s">
        <v>130</v>
      </c>
      <c r="B7" s="21">
        <v>2000000</v>
      </c>
      <c r="C7" s="21">
        <v>200000</v>
      </c>
      <c r="D7" s="21">
        <v>1800000</v>
      </c>
      <c r="E7" s="22">
        <v>2011</v>
      </c>
      <c r="F7" s="65">
        <v>0.065</v>
      </c>
      <c r="G7" s="22" t="s">
        <v>128</v>
      </c>
    </row>
    <row r="8" spans="1:7" ht="15">
      <c r="A8" s="57" t="s">
        <v>131</v>
      </c>
      <c r="B8" s="21">
        <v>380215</v>
      </c>
      <c r="C8" s="21">
        <v>380215</v>
      </c>
      <c r="D8" s="21" t="s">
        <v>8</v>
      </c>
      <c r="E8" s="22" t="s">
        <v>8</v>
      </c>
      <c r="F8" s="45">
        <v>0.08</v>
      </c>
      <c r="G8" s="22" t="s">
        <v>132</v>
      </c>
    </row>
    <row r="9" spans="1:7" ht="15.75">
      <c r="A9" s="57" t="s">
        <v>234</v>
      </c>
      <c r="B9" s="21">
        <v>601051</v>
      </c>
      <c r="C9" s="35">
        <v>0</v>
      </c>
      <c r="D9" s="21">
        <v>601051</v>
      </c>
      <c r="E9" s="22">
        <v>2009</v>
      </c>
      <c r="F9" s="45">
        <v>0</v>
      </c>
      <c r="G9" s="22" t="s">
        <v>132</v>
      </c>
    </row>
    <row r="10" spans="1:7" ht="15.75">
      <c r="A10" s="66" t="s">
        <v>84</v>
      </c>
      <c r="B10" s="28">
        <f>B5+B6+B9</f>
        <v>6837266</v>
      </c>
      <c r="C10" s="28">
        <f>C5+C6+C9</f>
        <v>1123615</v>
      </c>
      <c r="D10" s="28">
        <f>D5+D6+D9</f>
        <v>5713651</v>
      </c>
      <c r="E10" s="8"/>
      <c r="F10" s="8"/>
      <c r="G10" s="64"/>
    </row>
    <row r="11" spans="1:7" ht="15.75">
      <c r="A11" s="2"/>
      <c r="B11" s="18"/>
      <c r="C11" s="18"/>
      <c r="D11" s="18"/>
      <c r="E11" s="3"/>
      <c r="F11" s="3"/>
      <c r="G11" s="48"/>
    </row>
    <row r="12" spans="1:7" ht="15.75">
      <c r="A12" s="2"/>
      <c r="B12" s="3"/>
      <c r="C12" s="3"/>
      <c r="D12" s="3"/>
      <c r="E12" s="3"/>
      <c r="F12" s="3"/>
      <c r="G12" s="3"/>
    </row>
    <row r="13" spans="1:7" ht="43.5">
      <c r="A13" s="9"/>
      <c r="B13" s="27" t="s">
        <v>123</v>
      </c>
      <c r="C13" s="27" t="s">
        <v>133</v>
      </c>
      <c r="D13" s="27" t="s">
        <v>134</v>
      </c>
      <c r="E13" s="27" t="s">
        <v>124</v>
      </c>
      <c r="F13" s="27" t="s">
        <v>125</v>
      </c>
      <c r="G13" s="27" t="s">
        <v>126</v>
      </c>
    </row>
    <row r="14" spans="1:7" ht="14.25">
      <c r="A14" s="49">
        <v>39447</v>
      </c>
      <c r="B14" s="6"/>
      <c r="C14" s="4"/>
      <c r="D14" s="4"/>
      <c r="E14" s="6"/>
      <c r="F14" s="6"/>
      <c r="G14" s="6"/>
    </row>
    <row r="15" spans="1:7" ht="15">
      <c r="A15" s="57" t="s">
        <v>233</v>
      </c>
      <c r="B15" s="21">
        <v>4420000</v>
      </c>
      <c r="C15" s="21">
        <v>564000</v>
      </c>
      <c r="D15" s="21">
        <v>3856000</v>
      </c>
      <c r="E15" s="22" t="s">
        <v>243</v>
      </c>
      <c r="F15" s="22" t="s">
        <v>127</v>
      </c>
      <c r="G15" s="63" t="s">
        <v>128</v>
      </c>
    </row>
    <row r="16" spans="1:7" ht="15.75">
      <c r="A16" s="57" t="s">
        <v>129</v>
      </c>
      <c r="B16" s="21">
        <v>694719</v>
      </c>
      <c r="C16" s="21">
        <v>694719</v>
      </c>
      <c r="D16" s="21">
        <v>0</v>
      </c>
      <c r="E16" s="22" t="s">
        <v>8</v>
      </c>
      <c r="F16" s="8"/>
      <c r="G16" s="64"/>
    </row>
    <row r="17" spans="1:7" ht="15">
      <c r="A17" s="57" t="s">
        <v>131</v>
      </c>
      <c r="B17" s="21">
        <v>694719</v>
      </c>
      <c r="C17" s="21">
        <v>694719</v>
      </c>
      <c r="D17" s="21">
        <v>0</v>
      </c>
      <c r="E17" s="22" t="s">
        <v>8</v>
      </c>
      <c r="F17" s="45">
        <v>0.08</v>
      </c>
      <c r="G17" s="22" t="s">
        <v>132</v>
      </c>
    </row>
    <row r="18" spans="1:7" ht="15">
      <c r="A18" s="57" t="s">
        <v>234</v>
      </c>
      <c r="B18" s="21">
        <v>546410</v>
      </c>
      <c r="C18" s="21">
        <v>0</v>
      </c>
      <c r="D18" s="21">
        <v>546410</v>
      </c>
      <c r="E18" s="22">
        <v>2009</v>
      </c>
      <c r="F18" s="45">
        <v>0</v>
      </c>
      <c r="G18" s="22" t="s">
        <v>132</v>
      </c>
    </row>
    <row r="19" spans="1:7" ht="15.75">
      <c r="A19" s="66" t="s">
        <v>84</v>
      </c>
      <c r="B19" s="28">
        <f>B15+B16+B18</f>
        <v>5661129</v>
      </c>
      <c r="C19" s="28">
        <f>C15+C16+C18</f>
        <v>1258719</v>
      </c>
      <c r="D19" s="28">
        <f>D15+D16+D18</f>
        <v>4402410</v>
      </c>
      <c r="E19" s="8"/>
      <c r="F19" s="8"/>
      <c r="G19" s="6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7">
      <selection activeCell="A25" sqref="A25"/>
    </sheetView>
  </sheetViews>
  <sheetFormatPr defaultColWidth="9.140625" defaultRowHeight="12.75"/>
  <cols>
    <col min="1" max="1" width="37.7109375" style="0" customWidth="1"/>
    <col min="2" max="4" width="15.57421875" style="0" customWidth="1"/>
  </cols>
  <sheetData>
    <row r="1" ht="15">
      <c r="A1" s="31" t="s">
        <v>215</v>
      </c>
    </row>
    <row r="2" ht="15">
      <c r="A2" s="31"/>
    </row>
    <row r="3" ht="14.25">
      <c r="A3" s="33" t="s">
        <v>216</v>
      </c>
    </row>
    <row r="4" spans="1:4" ht="28.5">
      <c r="A4" s="50">
        <v>39813</v>
      </c>
      <c r="B4" s="6" t="s">
        <v>113</v>
      </c>
      <c r="C4" s="6" t="s">
        <v>118</v>
      </c>
      <c r="D4" s="29" t="s">
        <v>84</v>
      </c>
    </row>
    <row r="5" spans="1:4" ht="15">
      <c r="A5" s="31" t="s">
        <v>135</v>
      </c>
      <c r="B5" s="21">
        <v>1850000</v>
      </c>
      <c r="C5" s="21">
        <v>4542887</v>
      </c>
      <c r="D5" s="21">
        <f>SUM(B5:C5)</f>
        <v>6392887</v>
      </c>
    </row>
    <row r="6" spans="1:5" ht="15">
      <c r="A6" s="31" t="s">
        <v>136</v>
      </c>
      <c r="B6" s="21">
        <v>1591500</v>
      </c>
      <c r="C6" s="21">
        <v>3178181</v>
      </c>
      <c r="D6" s="21">
        <f>SUM(B6:C6)</f>
        <v>4769681</v>
      </c>
      <c r="E6" s="59"/>
    </row>
    <row r="7" spans="1:4" ht="15.75">
      <c r="A7" s="1"/>
      <c r="B7" s="8"/>
      <c r="C7" s="8"/>
      <c r="D7" s="8"/>
    </row>
    <row r="8" spans="1:4" ht="28.5">
      <c r="A8" s="50">
        <v>39447</v>
      </c>
      <c r="B8" s="6" t="s">
        <v>113</v>
      </c>
      <c r="C8" s="6" t="s">
        <v>118</v>
      </c>
      <c r="D8" s="29" t="s">
        <v>84</v>
      </c>
    </row>
    <row r="9" spans="1:4" ht="15">
      <c r="A9" s="31" t="s">
        <v>135</v>
      </c>
      <c r="B9" s="21">
        <v>1850000</v>
      </c>
      <c r="C9" s="21">
        <v>4542887</v>
      </c>
      <c r="D9" s="21">
        <f>SUM(B9:C9)</f>
        <v>6392887</v>
      </c>
    </row>
    <row r="10" spans="1:4" ht="15">
      <c r="A10" s="31" t="s">
        <v>136</v>
      </c>
      <c r="B10" s="21">
        <v>1628500</v>
      </c>
      <c r="C10" s="21">
        <v>3564112</v>
      </c>
      <c r="D10" s="21">
        <f>SUM(B10:C10)</f>
        <v>5192612</v>
      </c>
    </row>
    <row r="11" spans="2:4" ht="12.75">
      <c r="B11" s="59"/>
      <c r="C11" s="59"/>
      <c r="D11" s="59"/>
    </row>
    <row r="14" spans="1:4" ht="28.5">
      <c r="A14" s="47" t="s">
        <v>274</v>
      </c>
      <c r="B14" s="6" t="s">
        <v>113</v>
      </c>
      <c r="C14" s="6" t="s">
        <v>118</v>
      </c>
      <c r="D14" s="6" t="s">
        <v>84</v>
      </c>
    </row>
    <row r="15" spans="1:4" ht="15">
      <c r="A15" s="31" t="s">
        <v>137</v>
      </c>
      <c r="B15" s="21">
        <v>180000</v>
      </c>
      <c r="C15" s="21">
        <v>363400</v>
      </c>
      <c r="D15" s="21">
        <f>SUM(B15:C15)</f>
        <v>543400</v>
      </c>
    </row>
    <row r="16" spans="1:4" ht="15">
      <c r="A16" s="31" t="s">
        <v>138</v>
      </c>
      <c r="B16" s="21">
        <v>1092480</v>
      </c>
      <c r="C16" s="21">
        <v>2220120</v>
      </c>
      <c r="D16" s="21">
        <f>SUM(B16:C16)</f>
        <v>3312600</v>
      </c>
    </row>
    <row r="17" spans="1:4" ht="14.25">
      <c r="A17" s="33" t="s">
        <v>235</v>
      </c>
      <c r="B17" s="28">
        <f>SUM(B15:B16)</f>
        <v>1272480</v>
      </c>
      <c r="C17" s="28">
        <f>SUM(C15:C16)</f>
        <v>2583520</v>
      </c>
      <c r="D17" s="28">
        <f>SUM(D15:D16)</f>
        <v>3856000</v>
      </c>
    </row>
    <row r="18" spans="1:4" ht="15.75">
      <c r="A18" s="1"/>
      <c r="B18" s="35"/>
      <c r="C18" s="35"/>
      <c r="D18" s="35"/>
    </row>
    <row r="19" spans="1:4" ht="15.75">
      <c r="A19" s="31" t="s">
        <v>139</v>
      </c>
      <c r="B19" s="22" t="s">
        <v>244</v>
      </c>
      <c r="C19" s="22" t="s">
        <v>245</v>
      </c>
      <c r="D19" s="8"/>
    </row>
    <row r="20" spans="1:4" ht="15.75">
      <c r="A20" s="31" t="s">
        <v>140</v>
      </c>
      <c r="B20" s="45">
        <v>0.07</v>
      </c>
      <c r="C20" s="22" t="s">
        <v>141</v>
      </c>
      <c r="D20" s="8"/>
    </row>
    <row r="21" spans="1:4" ht="15.75">
      <c r="A21" s="31" t="s">
        <v>142</v>
      </c>
      <c r="B21" s="22" t="s">
        <v>128</v>
      </c>
      <c r="C21" s="22" t="s">
        <v>128</v>
      </c>
      <c r="D21" s="8"/>
    </row>
    <row r="22" ht="15">
      <c r="A22" s="31"/>
    </row>
    <row r="23" ht="15">
      <c r="A23" s="31"/>
    </row>
    <row r="24" spans="1:4" ht="28.5">
      <c r="A24" s="47" t="s">
        <v>275</v>
      </c>
      <c r="B24" s="6" t="s">
        <v>113</v>
      </c>
      <c r="C24" s="6" t="s">
        <v>118</v>
      </c>
      <c r="D24" s="6" t="s">
        <v>84</v>
      </c>
    </row>
    <row r="25" spans="1:4" ht="15">
      <c r="A25" s="31" t="s">
        <v>137</v>
      </c>
      <c r="B25" s="21">
        <v>174000</v>
      </c>
      <c r="C25" s="21">
        <v>390000</v>
      </c>
      <c r="D25" s="21">
        <f>SUM(B25:C25)</f>
        <v>564000</v>
      </c>
    </row>
    <row r="26" spans="1:4" ht="15">
      <c r="A26" s="31" t="s">
        <v>138</v>
      </c>
      <c r="B26" s="21">
        <v>1196200</v>
      </c>
      <c r="C26" s="21">
        <v>2659800</v>
      </c>
      <c r="D26" s="21">
        <f>SUM(B26:C26)</f>
        <v>3856000</v>
      </c>
    </row>
    <row r="27" spans="1:4" ht="14.25">
      <c r="A27" s="33" t="s">
        <v>235</v>
      </c>
      <c r="B27" s="28">
        <f>SUM(B25:B26)</f>
        <v>1370200</v>
      </c>
      <c r="C27" s="28">
        <f>SUM(C25:C26)</f>
        <v>3049800</v>
      </c>
      <c r="D27" s="28">
        <f>SUM(D25:D26)</f>
        <v>4420000</v>
      </c>
    </row>
    <row r="29" spans="1:4" ht="15.75">
      <c r="A29" s="31" t="s">
        <v>139</v>
      </c>
      <c r="B29" s="22" t="s">
        <v>246</v>
      </c>
      <c r="C29" s="22" t="s">
        <v>243</v>
      </c>
      <c r="D29" s="8"/>
    </row>
    <row r="30" spans="1:4" ht="15.75">
      <c r="A30" s="31" t="s">
        <v>140</v>
      </c>
      <c r="B30" s="45">
        <v>0.07</v>
      </c>
      <c r="C30" s="22" t="s">
        <v>141</v>
      </c>
      <c r="D30" s="8"/>
    </row>
    <row r="31" spans="1:4" ht="15.75">
      <c r="A31" s="31" t="s">
        <v>142</v>
      </c>
      <c r="B31" s="22" t="s">
        <v>128</v>
      </c>
      <c r="C31" s="22" t="s">
        <v>128</v>
      </c>
      <c r="D31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7">
      <selection activeCell="C31" sqref="C31"/>
    </sheetView>
  </sheetViews>
  <sheetFormatPr defaultColWidth="9.140625" defaultRowHeight="12.75"/>
  <cols>
    <col min="1" max="1" width="43.421875" style="0" customWidth="1"/>
    <col min="2" max="3" width="20.140625" style="0" customWidth="1"/>
  </cols>
  <sheetData>
    <row r="1" ht="15">
      <c r="A1" s="31" t="s">
        <v>217</v>
      </c>
    </row>
    <row r="3" spans="1:3" ht="15.75">
      <c r="A3" s="51"/>
      <c r="B3" s="52">
        <v>39813</v>
      </c>
      <c r="C3" s="52">
        <v>39082</v>
      </c>
    </row>
    <row r="4" spans="1:3" ht="15">
      <c r="A4" s="9" t="s">
        <v>143</v>
      </c>
      <c r="B4" s="10">
        <v>210000</v>
      </c>
      <c r="C4" s="10">
        <v>173000</v>
      </c>
    </row>
    <row r="5" spans="1:3" ht="15">
      <c r="A5" s="9" t="s">
        <v>144</v>
      </c>
      <c r="B5" s="10">
        <v>160000</v>
      </c>
      <c r="C5" s="10">
        <v>87000</v>
      </c>
    </row>
    <row r="6" spans="1:3" ht="14.25">
      <c r="A6" s="12" t="s">
        <v>145</v>
      </c>
      <c r="B6" s="13">
        <f>SUM(B4:B5)</f>
        <v>370000</v>
      </c>
      <c r="C6" s="13">
        <f>SUM(C4:C5)</f>
        <v>260000</v>
      </c>
    </row>
    <row r="7" spans="2:3" ht="12.75">
      <c r="B7" s="59"/>
      <c r="C7" s="59"/>
    </row>
    <row r="8" spans="1:3" ht="15">
      <c r="A8" s="31" t="s">
        <v>218</v>
      </c>
      <c r="B8" s="59"/>
      <c r="C8" s="59"/>
    </row>
    <row r="10" spans="1:3" ht="14.25">
      <c r="A10" s="5" t="s">
        <v>146</v>
      </c>
      <c r="B10" s="52">
        <v>39813</v>
      </c>
      <c r="C10" s="52">
        <v>39447</v>
      </c>
    </row>
    <row r="11" spans="1:3" ht="15">
      <c r="A11" s="9" t="s">
        <v>147</v>
      </c>
      <c r="B11" s="10">
        <v>925000</v>
      </c>
      <c r="C11" s="10">
        <v>845000</v>
      </c>
    </row>
    <row r="12" spans="1:3" ht="15">
      <c r="A12" s="31"/>
      <c r="B12" s="59"/>
      <c r="C12" s="59"/>
    </row>
    <row r="13" spans="1:3" ht="15">
      <c r="A13" s="31"/>
      <c r="B13" s="59"/>
      <c r="C13" s="59"/>
    </row>
    <row r="14" spans="1:3" ht="14.25">
      <c r="A14" s="5" t="s">
        <v>24</v>
      </c>
      <c r="B14" s="52">
        <v>39813</v>
      </c>
      <c r="C14" s="52">
        <v>39447</v>
      </c>
    </row>
    <row r="15" spans="1:3" ht="15">
      <c r="A15" s="9" t="s">
        <v>148</v>
      </c>
      <c r="B15" s="10">
        <v>93000</v>
      </c>
      <c r="C15" s="10">
        <v>85000</v>
      </c>
    </row>
    <row r="16" spans="1:3" ht="15">
      <c r="A16" s="9" t="s">
        <v>149</v>
      </c>
      <c r="B16" s="10">
        <v>67000</v>
      </c>
      <c r="C16" s="10">
        <v>62000</v>
      </c>
    </row>
    <row r="17" spans="1:3" ht="15">
      <c r="A17" s="61" t="s">
        <v>150</v>
      </c>
      <c r="B17" s="17">
        <v>800</v>
      </c>
      <c r="C17" s="17">
        <v>1500</v>
      </c>
    </row>
    <row r="18" spans="1:3" ht="14.25">
      <c r="A18" s="12" t="s">
        <v>145</v>
      </c>
      <c r="B18" s="13">
        <f>SUM(B15:B17)</f>
        <v>160800</v>
      </c>
      <c r="C18" s="13">
        <f>SUM(C15:C17)</f>
        <v>148500</v>
      </c>
    </row>
    <row r="19" spans="2:3" ht="12.75">
      <c r="B19" s="59"/>
      <c r="C19" s="59"/>
    </row>
    <row r="20" spans="1:3" ht="15">
      <c r="A20" s="31" t="s">
        <v>219</v>
      </c>
      <c r="B20" s="59"/>
      <c r="C20" s="59"/>
    </row>
    <row r="22" spans="1:3" ht="15.75">
      <c r="A22" s="20"/>
      <c r="B22" s="29">
        <v>2008</v>
      </c>
      <c r="C22" s="29">
        <v>2007</v>
      </c>
    </row>
    <row r="23" spans="1:3" ht="15">
      <c r="A23" s="31" t="s">
        <v>151</v>
      </c>
      <c r="B23" s="21">
        <v>2600000</v>
      </c>
      <c r="C23" s="21" t="s">
        <v>8</v>
      </c>
    </row>
    <row r="24" spans="1:3" ht="15">
      <c r="A24" s="31" t="s">
        <v>152</v>
      </c>
      <c r="B24" s="21">
        <v>2100000</v>
      </c>
      <c r="C24" s="21" t="s">
        <v>8</v>
      </c>
    </row>
    <row r="25" spans="1:3" ht="15">
      <c r="A25" s="31" t="s">
        <v>153</v>
      </c>
      <c r="B25" s="21">
        <v>500000</v>
      </c>
      <c r="C25" s="21" t="s">
        <v>8</v>
      </c>
    </row>
    <row r="26" spans="1:3" ht="15">
      <c r="A26" s="31" t="s">
        <v>154</v>
      </c>
      <c r="B26" s="21">
        <v>500000</v>
      </c>
      <c r="C26" s="21" t="s">
        <v>8</v>
      </c>
    </row>
    <row r="27" spans="2:3" ht="12.75">
      <c r="B27" s="59"/>
      <c r="C27" s="59"/>
    </row>
    <row r="28" spans="1:3" ht="15">
      <c r="A28" s="31" t="s">
        <v>220</v>
      </c>
      <c r="B28" s="59"/>
      <c r="C28" s="59"/>
    </row>
    <row r="30" spans="1:3" ht="15">
      <c r="A30" s="32"/>
      <c r="B30" s="29">
        <v>2008</v>
      </c>
      <c r="C30" s="29">
        <v>2007</v>
      </c>
    </row>
    <row r="31" spans="1:3" ht="30">
      <c r="A31" s="9" t="s">
        <v>155</v>
      </c>
      <c r="B31" s="21">
        <v>2150000</v>
      </c>
      <c r="C31" s="21">
        <v>870000</v>
      </c>
    </row>
    <row r="32" spans="1:3" ht="15">
      <c r="A32" s="9" t="s">
        <v>156</v>
      </c>
      <c r="B32" s="21">
        <v>-2000000</v>
      </c>
      <c r="C32" s="21">
        <v>-950000</v>
      </c>
    </row>
    <row r="33" spans="1:3" ht="14.25">
      <c r="A33" s="12" t="s">
        <v>84</v>
      </c>
      <c r="B33" s="13">
        <f>SUM(B31:B32)</f>
        <v>150000</v>
      </c>
      <c r="C33" s="13">
        <f>SUM(C31:C32)</f>
        <v>-80000</v>
      </c>
    </row>
    <row r="34" spans="1:3" ht="15.75">
      <c r="A34" s="1"/>
      <c r="B34" s="35"/>
      <c r="C34" s="35"/>
    </row>
    <row r="35" spans="1:3" ht="15">
      <c r="A35" s="31" t="s">
        <v>157</v>
      </c>
      <c r="B35" s="21">
        <v>150000</v>
      </c>
      <c r="C35" s="21" t="s">
        <v>8</v>
      </c>
    </row>
    <row r="36" spans="1:3" ht="15">
      <c r="A36" s="31" t="s">
        <v>158</v>
      </c>
      <c r="B36" s="21" t="s">
        <v>8</v>
      </c>
      <c r="C36" s="21">
        <v>80000</v>
      </c>
    </row>
    <row r="37" spans="2:3" ht="12.75">
      <c r="B37" s="59"/>
      <c r="C37" s="59"/>
    </row>
    <row r="38" spans="2:3" ht="12.75">
      <c r="B38" s="59"/>
      <c r="C38" s="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26" sqref="A26"/>
    </sheetView>
  </sheetViews>
  <sheetFormatPr defaultColWidth="9.140625" defaultRowHeight="12.75"/>
  <cols>
    <col min="1" max="1" width="37.7109375" style="0" customWidth="1"/>
    <col min="2" max="4" width="15.57421875" style="0" customWidth="1"/>
  </cols>
  <sheetData>
    <row r="1" ht="15">
      <c r="A1" s="31" t="s">
        <v>221</v>
      </c>
    </row>
    <row r="2" ht="15">
      <c r="A2" s="31"/>
    </row>
    <row r="3" ht="14.25">
      <c r="A3" s="33" t="s">
        <v>222</v>
      </c>
    </row>
    <row r="5" spans="1:4" ht="28.5">
      <c r="A5" s="49">
        <v>39813</v>
      </c>
      <c r="B5" s="6" t="s">
        <v>159</v>
      </c>
      <c r="C5" s="6" t="s">
        <v>118</v>
      </c>
      <c r="D5" s="6" t="s">
        <v>84</v>
      </c>
    </row>
    <row r="6" spans="1:4" ht="15">
      <c r="A6" s="9" t="s">
        <v>160</v>
      </c>
      <c r="B6" s="10">
        <v>3800000</v>
      </c>
      <c r="C6" s="10">
        <v>650000</v>
      </c>
      <c r="D6" s="10">
        <f>SUM(B6:C6)</f>
        <v>4450000</v>
      </c>
    </row>
    <row r="7" spans="1:4" ht="15">
      <c r="A7" s="9" t="s">
        <v>136</v>
      </c>
      <c r="B7" s="10">
        <v>3317726</v>
      </c>
      <c r="C7" s="10">
        <v>405000</v>
      </c>
      <c r="D7" s="10">
        <f>SUM(B7:C7)</f>
        <v>3722726</v>
      </c>
    </row>
    <row r="8" spans="1:4" ht="15.75">
      <c r="A8" s="1"/>
      <c r="B8" s="18"/>
      <c r="C8" s="18"/>
      <c r="D8" s="18"/>
    </row>
    <row r="9" spans="1:4" ht="15.75">
      <c r="A9" s="2"/>
      <c r="B9" s="3"/>
      <c r="C9" s="3"/>
      <c r="D9" s="3"/>
    </row>
    <row r="10" spans="1:4" ht="28.5">
      <c r="A10" s="49">
        <v>39447</v>
      </c>
      <c r="B10" s="6" t="s">
        <v>159</v>
      </c>
      <c r="C10" s="6" t="s">
        <v>118</v>
      </c>
      <c r="D10" s="6" t="s">
        <v>84</v>
      </c>
    </row>
    <row r="11" spans="1:4" ht="15">
      <c r="A11" s="9" t="s">
        <v>160</v>
      </c>
      <c r="B11" s="10">
        <v>3800000</v>
      </c>
      <c r="C11" s="10">
        <v>490000</v>
      </c>
      <c r="D11" s="10">
        <f>SUM(B11:C11)</f>
        <v>4290000</v>
      </c>
    </row>
    <row r="12" spans="1:4" ht="15">
      <c r="A12" s="9" t="s">
        <v>136</v>
      </c>
      <c r="B12" s="10">
        <v>3431726</v>
      </c>
      <c r="C12" s="10">
        <v>366000</v>
      </c>
      <c r="D12" s="10">
        <f>SUM(B12:C12)</f>
        <v>3797726</v>
      </c>
    </row>
    <row r="13" spans="1:4" ht="15.75">
      <c r="A13" s="1"/>
      <c r="B13" s="18"/>
      <c r="C13" s="18"/>
      <c r="D13" s="18"/>
    </row>
    <row r="14" ht="15">
      <c r="A14" s="31"/>
    </row>
    <row r="15" ht="15">
      <c r="A15" s="31"/>
    </row>
    <row r="16" spans="1:4" ht="14.25">
      <c r="A16" s="12"/>
      <c r="D16" s="27"/>
    </row>
    <row r="17" spans="1:4" ht="28.5">
      <c r="A17" s="5" t="s">
        <v>161</v>
      </c>
      <c r="B17" s="6" t="s">
        <v>159</v>
      </c>
      <c r="C17" s="6" t="s">
        <v>118</v>
      </c>
      <c r="D17" s="6" t="s">
        <v>84</v>
      </c>
    </row>
    <row r="18" spans="1:4" ht="15">
      <c r="A18" s="53">
        <v>2008</v>
      </c>
      <c r="B18" s="10">
        <v>265000</v>
      </c>
      <c r="C18" s="10">
        <v>72000</v>
      </c>
      <c r="D18" s="10">
        <f>SUM(B18:C18)</f>
        <v>337000</v>
      </c>
    </row>
    <row r="19" spans="1:4" ht="15">
      <c r="A19" s="53">
        <v>2007</v>
      </c>
      <c r="B19" s="10">
        <v>265000</v>
      </c>
      <c r="C19" s="10">
        <v>58000</v>
      </c>
      <c r="D19" s="10">
        <f>SUM(B19:C19)</f>
        <v>323000</v>
      </c>
    </row>
    <row r="20" spans="2:4" ht="12.75">
      <c r="B20" s="59"/>
      <c r="C20" s="59"/>
      <c r="D20" s="59"/>
    </row>
    <row r="21" spans="2:4" ht="12.75">
      <c r="B21" s="59"/>
      <c r="C21" s="59"/>
      <c r="D21" s="59"/>
    </row>
    <row r="22" spans="1:4" ht="14.25">
      <c r="A22" s="12"/>
      <c r="B22" s="27"/>
      <c r="C22" s="27"/>
      <c r="D22" s="27"/>
    </row>
    <row r="23" spans="1:4" ht="28.5">
      <c r="A23" s="5" t="s">
        <v>162</v>
      </c>
      <c r="B23" s="6" t="s">
        <v>163</v>
      </c>
      <c r="C23" s="6" t="s">
        <v>164</v>
      </c>
      <c r="D23" s="6" t="s">
        <v>84</v>
      </c>
    </row>
    <row r="24" spans="1:4" ht="15">
      <c r="A24" s="53">
        <v>2008</v>
      </c>
      <c r="B24" s="10">
        <v>-176000</v>
      </c>
      <c r="C24" s="10">
        <v>-300000</v>
      </c>
      <c r="D24" s="10">
        <f>SUM(B24:C24)</f>
        <v>-476000</v>
      </c>
    </row>
    <row r="25" spans="1:4" ht="15">
      <c r="A25" s="53">
        <v>2007</v>
      </c>
      <c r="B25" s="10">
        <v>-168000</v>
      </c>
      <c r="C25" s="10">
        <v>-200000</v>
      </c>
      <c r="D25" s="10">
        <f>SUM(B25:C25)</f>
        <v>-368000</v>
      </c>
    </row>
    <row r="26" spans="2:4" ht="12.75">
      <c r="B26" s="59"/>
      <c r="C26" s="59"/>
      <c r="D26" s="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64">
      <selection activeCell="B13" sqref="B13"/>
    </sheetView>
  </sheetViews>
  <sheetFormatPr defaultColWidth="9.140625" defaultRowHeight="12.75"/>
  <cols>
    <col min="1" max="1" width="46.00390625" style="0" bestFit="1" customWidth="1"/>
    <col min="2" max="3" width="20.140625" style="0" customWidth="1"/>
  </cols>
  <sheetData>
    <row r="1" ht="15">
      <c r="A1" s="60" t="s">
        <v>223</v>
      </c>
    </row>
    <row r="3" spans="1:3" ht="15">
      <c r="A3" s="23"/>
      <c r="B3" s="7">
        <v>39813</v>
      </c>
      <c r="C3" s="7">
        <v>39447</v>
      </c>
    </row>
    <row r="4" spans="1:3" ht="15">
      <c r="A4" s="9" t="s">
        <v>165</v>
      </c>
      <c r="B4" s="10">
        <v>3000</v>
      </c>
      <c r="C4" s="10">
        <v>3000</v>
      </c>
    </row>
    <row r="5" spans="1:3" ht="15">
      <c r="A5" s="9" t="s">
        <v>166</v>
      </c>
      <c r="B5" s="10">
        <v>1000</v>
      </c>
      <c r="C5" s="10">
        <v>1000</v>
      </c>
    </row>
    <row r="6" spans="2:3" ht="12.75">
      <c r="B6" s="59"/>
      <c r="C6" s="59"/>
    </row>
    <row r="7" spans="2:3" ht="12.75">
      <c r="B7" s="59"/>
      <c r="C7" s="59"/>
    </row>
    <row r="8" ht="15">
      <c r="A8" s="31" t="s">
        <v>224</v>
      </c>
    </row>
    <row r="10" spans="1:3" ht="15">
      <c r="A10" s="32" t="s">
        <v>276</v>
      </c>
      <c r="B10" s="6">
        <v>2008</v>
      </c>
      <c r="C10" s="6">
        <v>2007</v>
      </c>
    </row>
    <row r="11" spans="1:3" ht="15">
      <c r="A11" s="31" t="s">
        <v>248</v>
      </c>
      <c r="B11" s="21">
        <v>25234000</v>
      </c>
      <c r="C11" s="21">
        <v>22224700</v>
      </c>
    </row>
    <row r="12" spans="1:3" ht="15">
      <c r="A12" s="31" t="s">
        <v>249</v>
      </c>
      <c r="B12" s="21">
        <v>7546000</v>
      </c>
      <c r="C12" s="21">
        <v>8438000</v>
      </c>
    </row>
    <row r="13" spans="1:3" ht="15">
      <c r="A13" s="31" t="s">
        <v>250</v>
      </c>
      <c r="B13" s="21">
        <v>4783000</v>
      </c>
      <c r="C13" s="21">
        <v>4258000</v>
      </c>
    </row>
    <row r="14" spans="1:3" ht="14.25">
      <c r="A14" s="12" t="s">
        <v>84</v>
      </c>
      <c r="B14" s="13">
        <f>SUM(B11:B13)</f>
        <v>37563000</v>
      </c>
      <c r="C14" s="13">
        <f>SUM(C11:C13)</f>
        <v>34920700</v>
      </c>
    </row>
    <row r="15" spans="1:3" ht="15.75">
      <c r="A15" s="1"/>
      <c r="B15" s="35"/>
      <c r="C15" s="35"/>
    </row>
    <row r="16" spans="1:3" ht="15">
      <c r="A16" s="32" t="s">
        <v>247</v>
      </c>
      <c r="B16" s="6">
        <v>2008</v>
      </c>
      <c r="C16" s="6">
        <v>2007</v>
      </c>
    </row>
    <row r="17" spans="1:3" ht="15">
      <c r="A17" s="31" t="s">
        <v>167</v>
      </c>
      <c r="B17" s="21">
        <v>29063000</v>
      </c>
      <c r="C17" s="21">
        <v>29270700</v>
      </c>
    </row>
    <row r="18" spans="1:3" ht="15">
      <c r="A18" s="9" t="s">
        <v>168</v>
      </c>
      <c r="B18" s="21">
        <v>6300000</v>
      </c>
      <c r="C18" s="21">
        <v>4200000</v>
      </c>
    </row>
    <row r="19" spans="1:3" ht="15">
      <c r="A19" s="31" t="s">
        <v>169</v>
      </c>
      <c r="B19" s="10">
        <v>2200000</v>
      </c>
      <c r="C19" s="10">
        <v>1450000</v>
      </c>
    </row>
    <row r="20" spans="1:3" ht="14.25">
      <c r="A20" s="12" t="s">
        <v>84</v>
      </c>
      <c r="B20" s="13">
        <f>SUM(B17:B19)</f>
        <v>37563000</v>
      </c>
      <c r="C20" s="13">
        <f>SUM(C17:C19)</f>
        <v>34920700</v>
      </c>
    </row>
    <row r="21" spans="2:3" ht="12.75">
      <c r="B21" s="59"/>
      <c r="C21" s="59"/>
    </row>
    <row r="22" spans="1:3" ht="15">
      <c r="A22" s="31" t="s">
        <v>225</v>
      </c>
      <c r="B22" s="59"/>
      <c r="C22" s="59"/>
    </row>
    <row r="24" spans="1:3" ht="15.75">
      <c r="A24" s="56"/>
      <c r="B24" s="6">
        <v>2008</v>
      </c>
      <c r="C24" s="6">
        <v>2007</v>
      </c>
    </row>
    <row r="25" spans="1:3" ht="15">
      <c r="A25" s="57" t="s">
        <v>170</v>
      </c>
      <c r="B25" s="55">
        <v>532000</v>
      </c>
      <c r="C25" s="21">
        <v>128000</v>
      </c>
    </row>
    <row r="26" spans="1:3" ht="15">
      <c r="A26" s="57" t="s">
        <v>171</v>
      </c>
      <c r="B26" s="21">
        <v>337000</v>
      </c>
      <c r="C26" s="21">
        <v>323000</v>
      </c>
    </row>
    <row r="27" spans="1:3" ht="15">
      <c r="A27" s="57" t="s">
        <v>172</v>
      </c>
      <c r="B27" s="21">
        <v>162800</v>
      </c>
      <c r="C27" s="21" t="s">
        <v>8</v>
      </c>
    </row>
    <row r="28" spans="1:3" ht="15" customHeight="1">
      <c r="A28" s="9" t="s">
        <v>173</v>
      </c>
      <c r="B28" s="10">
        <v>30200</v>
      </c>
      <c r="C28" s="10">
        <v>11450</v>
      </c>
    </row>
    <row r="29" spans="1:3" ht="14.25" customHeight="1">
      <c r="A29" s="12" t="s">
        <v>84</v>
      </c>
      <c r="B29" s="13">
        <f>SUM(B25:B28)</f>
        <v>1062000</v>
      </c>
      <c r="C29" s="13">
        <f>SUM(C25:C28)</f>
        <v>462450</v>
      </c>
    </row>
    <row r="30" spans="2:3" ht="12.75">
      <c r="B30" s="59"/>
      <c r="C30" s="59"/>
    </row>
    <row r="31" spans="1:3" ht="15">
      <c r="A31" s="31" t="s">
        <v>226</v>
      </c>
      <c r="B31" s="59"/>
      <c r="C31" s="59"/>
    </row>
    <row r="33" spans="1:3" ht="14.25">
      <c r="A33" s="5"/>
      <c r="B33" s="6">
        <v>2008</v>
      </c>
      <c r="C33" s="6">
        <v>2007</v>
      </c>
    </row>
    <row r="34" spans="1:3" ht="15">
      <c r="A34" s="31" t="s">
        <v>97</v>
      </c>
      <c r="B34" s="10">
        <v>-24120000</v>
      </c>
      <c r="C34" s="10">
        <v>-22675000</v>
      </c>
    </row>
    <row r="35" spans="1:3" ht="15">
      <c r="A35" s="31" t="s">
        <v>174</v>
      </c>
      <c r="B35" s="10">
        <v>-2790000</v>
      </c>
      <c r="C35" s="10">
        <v>-2693105</v>
      </c>
    </row>
    <row r="36" spans="1:3" ht="15">
      <c r="A36" s="31" t="s">
        <v>175</v>
      </c>
      <c r="B36" s="10">
        <v>-1257000</v>
      </c>
      <c r="C36" s="10">
        <v>-1105226</v>
      </c>
    </row>
    <row r="37" spans="1:3" ht="15">
      <c r="A37" s="31" t="s">
        <v>176</v>
      </c>
      <c r="B37" s="10">
        <v>-320000</v>
      </c>
      <c r="C37" s="10">
        <v>-305667</v>
      </c>
    </row>
    <row r="38" spans="1:3" ht="15">
      <c r="A38" s="31" t="s">
        <v>177</v>
      </c>
      <c r="B38" s="21">
        <v>-270500</v>
      </c>
      <c r="C38" s="21">
        <v>-303777</v>
      </c>
    </row>
    <row r="39" spans="1:3" ht="14.25">
      <c r="A39" s="12" t="s">
        <v>84</v>
      </c>
      <c r="B39" s="13">
        <f>SUM(B34:B38)</f>
        <v>-28757500</v>
      </c>
      <c r="C39" s="13">
        <f>SUM(C34:C38)</f>
        <v>-27082775</v>
      </c>
    </row>
    <row r="40" spans="2:3" ht="12.75">
      <c r="B40" s="59"/>
      <c r="C40" s="59"/>
    </row>
    <row r="41" spans="1:3" ht="15">
      <c r="A41" s="31" t="s">
        <v>227</v>
      </c>
      <c r="B41" s="59"/>
      <c r="C41" s="59"/>
    </row>
    <row r="43" spans="1:3" ht="15.75">
      <c r="A43" s="54"/>
      <c r="B43" s="6">
        <v>2008</v>
      </c>
      <c r="C43" s="6">
        <v>2007</v>
      </c>
    </row>
    <row r="44" spans="1:3" ht="15">
      <c r="A44" s="31" t="s">
        <v>178</v>
      </c>
      <c r="B44" s="10">
        <v>-1247000</v>
      </c>
      <c r="C44" s="10">
        <v>-1146000</v>
      </c>
    </row>
    <row r="45" spans="1:3" ht="15">
      <c r="A45" s="31" t="s">
        <v>179</v>
      </c>
      <c r="B45" s="10">
        <v>-285000</v>
      </c>
      <c r="C45" s="10">
        <v>-163000</v>
      </c>
    </row>
    <row r="46" spans="1:3" ht="15">
      <c r="A46" s="31" t="s">
        <v>180</v>
      </c>
      <c r="B46" s="10">
        <v>-476000</v>
      </c>
      <c r="C46" s="10">
        <v>-368000</v>
      </c>
    </row>
    <row r="47" spans="1:3" ht="15">
      <c r="A47" s="31" t="s">
        <v>181</v>
      </c>
      <c r="B47" s="21">
        <v>-127000</v>
      </c>
      <c r="C47" s="21">
        <v>-114000</v>
      </c>
    </row>
    <row r="48" spans="1:3" ht="15">
      <c r="A48" s="31" t="s">
        <v>182</v>
      </c>
      <c r="B48" s="21">
        <v>-73000</v>
      </c>
      <c r="C48" s="21">
        <v>-69000</v>
      </c>
    </row>
    <row r="49" spans="1:3" ht="15">
      <c r="A49" s="31" t="s">
        <v>183</v>
      </c>
      <c r="B49" s="21">
        <v>-69751</v>
      </c>
      <c r="C49" s="21">
        <v>-82500</v>
      </c>
    </row>
    <row r="50" spans="1:3" ht="15">
      <c r="A50" s="31" t="s">
        <v>184</v>
      </c>
      <c r="B50" s="21">
        <v>-4249</v>
      </c>
      <c r="C50" s="21">
        <v>-16122</v>
      </c>
    </row>
    <row r="51" spans="1:3" ht="14.25">
      <c r="A51" s="12" t="s">
        <v>84</v>
      </c>
      <c r="B51" s="13">
        <f>SUM(B44:B50)</f>
        <v>-2282000</v>
      </c>
      <c r="C51" s="13">
        <f>SUM(C44:C50)</f>
        <v>-1958622</v>
      </c>
    </row>
    <row r="52" spans="2:3" ht="12.75">
      <c r="B52" s="59"/>
      <c r="C52" s="59"/>
    </row>
    <row r="53" spans="1:3" ht="15">
      <c r="A53" s="60" t="s">
        <v>228</v>
      </c>
      <c r="B53" s="59"/>
      <c r="C53" s="59"/>
    </row>
    <row r="54" spans="2:3" ht="12.75">
      <c r="B54" s="59"/>
      <c r="C54" s="59"/>
    </row>
    <row r="55" spans="1:3" ht="15.75">
      <c r="A55" s="20"/>
      <c r="B55" s="6">
        <v>2008</v>
      </c>
      <c r="C55" s="6">
        <v>2007</v>
      </c>
    </row>
    <row r="56" spans="1:3" ht="15">
      <c r="A56" s="31" t="s">
        <v>185</v>
      </c>
      <c r="B56" s="21" t="s">
        <v>8</v>
      </c>
      <c r="C56" s="21">
        <v>-223700</v>
      </c>
    </row>
    <row r="57" spans="1:3" ht="15">
      <c r="A57" s="9" t="s">
        <v>186</v>
      </c>
      <c r="B57" s="10">
        <v>-96000</v>
      </c>
      <c r="C57" s="10">
        <v>-168024</v>
      </c>
    </row>
    <row r="58" spans="1:3" ht="14.25">
      <c r="A58" s="12" t="s">
        <v>84</v>
      </c>
      <c r="B58" s="13">
        <f>SUM(B56:B57)</f>
        <v>-96000</v>
      </c>
      <c r="C58" s="13">
        <f>SUM(C56:C57)</f>
        <v>-391724</v>
      </c>
    </row>
    <row r="59" spans="2:3" ht="12.75">
      <c r="B59" s="59"/>
      <c r="C59" s="59"/>
    </row>
    <row r="60" spans="1:3" ht="15">
      <c r="A60" s="60" t="s">
        <v>229</v>
      </c>
      <c r="B60" s="59"/>
      <c r="C60" s="59"/>
    </row>
    <row r="62" spans="1:3" ht="15.75">
      <c r="A62" s="54"/>
      <c r="B62" s="6">
        <v>2008</v>
      </c>
      <c r="C62" s="6">
        <v>2007</v>
      </c>
    </row>
    <row r="63" spans="1:3" ht="15">
      <c r="A63" s="57" t="s">
        <v>187</v>
      </c>
      <c r="B63" s="16">
        <v>74000</v>
      </c>
      <c r="C63" s="16" t="s">
        <v>8</v>
      </c>
    </row>
    <row r="64" spans="1:3" ht="15">
      <c r="A64" s="57" t="s">
        <v>188</v>
      </c>
      <c r="B64" s="10"/>
      <c r="C64" s="10"/>
    </row>
    <row r="65" spans="1:3" ht="15">
      <c r="A65" s="31" t="s">
        <v>189</v>
      </c>
      <c r="B65" s="10">
        <v>2300</v>
      </c>
      <c r="C65" s="10">
        <v>2100</v>
      </c>
    </row>
    <row r="66" spans="1:3" ht="15">
      <c r="A66" s="31" t="s">
        <v>190</v>
      </c>
      <c r="B66" s="10">
        <v>137253</v>
      </c>
      <c r="C66" s="10">
        <v>214600</v>
      </c>
    </row>
    <row r="67" spans="1:3" ht="14.25">
      <c r="A67" s="33" t="s">
        <v>191</v>
      </c>
      <c r="B67" s="13">
        <f>SUM(B63:B66)</f>
        <v>213553</v>
      </c>
      <c r="C67" s="13">
        <f>SUM(C63:C66)</f>
        <v>216700</v>
      </c>
    </row>
    <row r="68" spans="1:3" ht="15.75">
      <c r="A68" s="2"/>
      <c r="B68" s="18"/>
      <c r="C68" s="18"/>
    </row>
    <row r="69" spans="1:3" ht="15">
      <c r="A69" s="9" t="s">
        <v>192</v>
      </c>
      <c r="B69" s="10">
        <v>-494641</v>
      </c>
      <c r="C69" s="10">
        <v>-382000</v>
      </c>
    </row>
    <row r="70" spans="1:3" ht="15.75">
      <c r="A70" s="2"/>
      <c r="B70" s="18"/>
      <c r="C70" s="18"/>
    </row>
    <row r="71" spans="1:3" ht="14.25">
      <c r="A71" s="12" t="s">
        <v>193</v>
      </c>
      <c r="B71" s="13">
        <f>B67+B69</f>
        <v>-281088</v>
      </c>
      <c r="C71" s="13">
        <f>C67+C69</f>
        <v>-165300</v>
      </c>
    </row>
    <row r="72" spans="2:3" ht="12.75">
      <c r="B72" s="59"/>
      <c r="C72" s="59"/>
    </row>
    <row r="73" spans="2:3" ht="12.75">
      <c r="B73" s="59"/>
      <c r="C73" s="59"/>
    </row>
    <row r="74" spans="2:3" ht="12.75">
      <c r="B74" s="59"/>
      <c r="C74" s="59"/>
    </row>
    <row r="75" spans="2:3" ht="12.75">
      <c r="B75" s="59"/>
      <c r="C75" s="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34.8515625" style="0" customWidth="1"/>
    <col min="2" max="5" width="12.57421875" style="0" customWidth="1"/>
  </cols>
  <sheetData>
    <row r="1" spans="1:5" ht="15">
      <c r="A1" s="9" t="s">
        <v>230</v>
      </c>
      <c r="B1" s="67"/>
      <c r="C1" s="67"/>
      <c r="D1" s="67"/>
      <c r="E1" s="67"/>
    </row>
    <row r="2" spans="1:5" ht="12.75">
      <c r="A2" s="67"/>
      <c r="B2" s="67"/>
      <c r="C2" s="67"/>
      <c r="D2" s="67"/>
      <c r="E2" s="67"/>
    </row>
    <row r="3" spans="1:5" ht="15.75">
      <c r="A3" s="2"/>
      <c r="B3" s="82">
        <v>2008</v>
      </c>
      <c r="C3" s="82"/>
      <c r="D3" s="82">
        <v>2007</v>
      </c>
      <c r="E3" s="82"/>
    </row>
    <row r="4" spans="1:5" ht="14.25">
      <c r="A4" s="5" t="s">
        <v>194</v>
      </c>
      <c r="B4" s="6" t="s">
        <v>195</v>
      </c>
      <c r="C4" s="6" t="s">
        <v>196</v>
      </c>
      <c r="D4" s="6" t="s">
        <v>195</v>
      </c>
      <c r="E4" s="6" t="s">
        <v>196</v>
      </c>
    </row>
    <row r="5" spans="1:5" ht="15">
      <c r="A5" s="9" t="s">
        <v>101</v>
      </c>
      <c r="B5" s="10" t="s">
        <v>8</v>
      </c>
      <c r="C5" s="10" t="s">
        <v>8</v>
      </c>
      <c r="D5" s="10" t="s">
        <v>8</v>
      </c>
      <c r="E5" s="10">
        <v>420000</v>
      </c>
    </row>
    <row r="6" spans="1:5" ht="15">
      <c r="A6" s="9" t="s">
        <v>102</v>
      </c>
      <c r="B6" s="10" t="s">
        <v>8</v>
      </c>
      <c r="C6" s="10">
        <v>129000</v>
      </c>
      <c r="D6" s="10">
        <v>240000</v>
      </c>
      <c r="E6" s="10" t="s">
        <v>8</v>
      </c>
    </row>
    <row r="7" spans="1:5" ht="15">
      <c r="A7" s="57" t="s">
        <v>197</v>
      </c>
      <c r="B7" s="10">
        <v>-54641</v>
      </c>
      <c r="C7" s="10" t="s">
        <v>8</v>
      </c>
      <c r="D7" s="10" t="s">
        <v>8</v>
      </c>
      <c r="E7" s="10" t="s">
        <v>8</v>
      </c>
    </row>
    <row r="8" spans="1:5" ht="12.75">
      <c r="A8" s="67"/>
      <c r="B8" s="68"/>
      <c r="C8" s="68"/>
      <c r="D8" s="68"/>
      <c r="E8" s="68"/>
    </row>
    <row r="9" spans="1:5" ht="12.75">
      <c r="A9" s="67"/>
      <c r="B9" s="67"/>
      <c r="C9" s="67"/>
      <c r="D9" s="67"/>
      <c r="E9" s="67"/>
    </row>
    <row r="10" spans="1:5" ht="14.25">
      <c r="A10" s="5" t="s">
        <v>198</v>
      </c>
      <c r="B10" s="4"/>
      <c r="C10" s="7">
        <v>39813</v>
      </c>
      <c r="D10" s="4"/>
      <c r="E10" s="7">
        <v>39447</v>
      </c>
    </row>
    <row r="11" spans="1:5" ht="15">
      <c r="A11" s="58" t="s">
        <v>236</v>
      </c>
      <c r="B11" s="68"/>
      <c r="C11" s="10">
        <v>221582</v>
      </c>
      <c r="D11" s="68"/>
      <c r="E11" s="16">
        <v>192471</v>
      </c>
    </row>
    <row r="12" spans="1:5" ht="15">
      <c r="A12" s="9" t="s">
        <v>199</v>
      </c>
      <c r="B12" s="68"/>
      <c r="C12" s="10">
        <v>33118</v>
      </c>
      <c r="D12" s="68"/>
      <c r="E12" s="10" t="s">
        <v>8</v>
      </c>
    </row>
    <row r="13" spans="1:5" ht="14.25">
      <c r="A13" s="12" t="s">
        <v>84</v>
      </c>
      <c r="B13" s="68"/>
      <c r="C13" s="13">
        <f>SUM(C11:C12)</f>
        <v>254700</v>
      </c>
      <c r="D13" s="68"/>
      <c r="E13" s="13">
        <f>SUM(E11:E12)</f>
        <v>192471</v>
      </c>
    </row>
    <row r="14" spans="1:5" ht="15">
      <c r="A14" s="9"/>
      <c r="B14" s="67"/>
      <c r="C14" s="68"/>
      <c r="D14" s="68"/>
      <c r="E14" s="68"/>
    </row>
    <row r="15" spans="1:5" ht="14.25">
      <c r="A15" s="5" t="s">
        <v>200</v>
      </c>
      <c r="B15" s="4"/>
      <c r="C15" s="7">
        <v>39813</v>
      </c>
      <c r="D15" s="4"/>
      <c r="E15" s="7">
        <v>39447</v>
      </c>
    </row>
    <row r="16" spans="1:5" ht="15">
      <c r="A16" s="9" t="s">
        <v>201</v>
      </c>
      <c r="B16" s="68"/>
      <c r="C16" s="10">
        <v>601051</v>
      </c>
      <c r="D16" s="68"/>
      <c r="E16" s="10">
        <v>546410</v>
      </c>
    </row>
    <row r="17" spans="1:5" ht="15">
      <c r="A17" s="31"/>
      <c r="B17" s="59"/>
      <c r="C17" s="59"/>
      <c r="D17" s="59"/>
      <c r="E17" s="59"/>
    </row>
    <row r="18" spans="2:5" ht="12.75">
      <c r="B18" s="59"/>
      <c r="C18" s="59"/>
      <c r="D18" s="59"/>
      <c r="E18" s="59"/>
    </row>
    <row r="19" spans="2:5" ht="12.75">
      <c r="B19" s="59"/>
      <c r="C19" s="59"/>
      <c r="D19" s="59"/>
      <c r="E19" s="59"/>
    </row>
    <row r="20" spans="2:5" ht="12.75">
      <c r="B20" s="59"/>
      <c r="C20" s="59"/>
      <c r="D20" s="59"/>
      <c r="E20" s="59"/>
    </row>
  </sheetData>
  <mergeCells count="2">
    <mergeCell ref="B3:C3"/>
    <mergeCell ref="D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25">
      <selection activeCell="D2" sqref="D2"/>
    </sheetView>
  </sheetViews>
  <sheetFormatPr defaultColWidth="9.140625" defaultRowHeight="12.75"/>
  <cols>
    <col min="1" max="1" width="43.57421875" style="0" customWidth="1"/>
    <col min="2" max="2" width="7.7109375" style="0" customWidth="1"/>
    <col min="3" max="4" width="16.57421875" style="0" customWidth="1"/>
  </cols>
  <sheetData>
    <row r="1" spans="1:4" ht="14.25">
      <c r="A1" s="5" t="s">
        <v>4</v>
      </c>
      <c r="B1" s="6" t="s">
        <v>5</v>
      </c>
      <c r="C1" s="7">
        <v>39813</v>
      </c>
      <c r="D1" s="7">
        <v>39447</v>
      </c>
    </row>
    <row r="2" spans="1:4" ht="15.75">
      <c r="A2" s="1"/>
      <c r="B2" s="8"/>
      <c r="C2" s="8"/>
      <c r="D2" s="8"/>
    </row>
    <row r="3" spans="1:4" ht="15.75">
      <c r="A3" s="9" t="s">
        <v>6</v>
      </c>
      <c r="B3" s="3"/>
      <c r="C3" s="10">
        <v>342514</v>
      </c>
      <c r="D3" s="10">
        <v>220725</v>
      </c>
    </row>
    <row r="4" spans="1:4" ht="15">
      <c r="A4" s="9" t="s">
        <v>7</v>
      </c>
      <c r="B4" s="11">
        <v>1</v>
      </c>
      <c r="C4" s="10">
        <v>1324000</v>
      </c>
      <c r="D4" s="10" t="s">
        <v>8</v>
      </c>
    </row>
    <row r="5" spans="1:4" ht="15">
      <c r="A5" s="9" t="s">
        <v>9</v>
      </c>
      <c r="B5" s="11">
        <v>2</v>
      </c>
      <c r="C5" s="10">
        <v>3924998</v>
      </c>
      <c r="D5" s="10">
        <v>3376556</v>
      </c>
    </row>
    <row r="6" spans="1:4" ht="15">
      <c r="A6" s="9" t="s">
        <v>10</v>
      </c>
      <c r="B6" s="11">
        <v>3</v>
      </c>
      <c r="C6" s="10">
        <v>410342</v>
      </c>
      <c r="D6" s="10">
        <v>200189</v>
      </c>
    </row>
    <row r="7" spans="1:4" ht="15">
      <c r="A7" s="9" t="s">
        <v>11</v>
      </c>
      <c r="B7" s="11">
        <v>11</v>
      </c>
      <c r="C7" s="10">
        <v>925000</v>
      </c>
      <c r="D7" s="10">
        <v>845000</v>
      </c>
    </row>
    <row r="8" spans="1:4" ht="15.75">
      <c r="A8" s="9" t="s">
        <v>12</v>
      </c>
      <c r="B8" s="3"/>
      <c r="C8" s="10">
        <v>39221</v>
      </c>
      <c r="D8" s="10">
        <v>40469</v>
      </c>
    </row>
    <row r="9" spans="1:4" ht="15">
      <c r="A9" s="9" t="s">
        <v>13</v>
      </c>
      <c r="B9" s="11">
        <v>4</v>
      </c>
      <c r="C9" s="10">
        <v>4759703</v>
      </c>
      <c r="D9" s="10">
        <v>4226511</v>
      </c>
    </row>
    <row r="10" spans="1:4" ht="15.75">
      <c r="A10" s="12" t="s">
        <v>14</v>
      </c>
      <c r="B10" s="3"/>
      <c r="C10" s="13">
        <f>SUM(C3:C9)</f>
        <v>11725778</v>
      </c>
      <c r="D10" s="13">
        <f>SUM(D3:D9)</f>
        <v>8909450</v>
      </c>
    </row>
    <row r="11" spans="1:4" ht="15.75">
      <c r="A11" s="2"/>
      <c r="B11" s="3"/>
      <c r="C11" s="18"/>
      <c r="D11" s="18"/>
    </row>
    <row r="12" spans="1:4" ht="15">
      <c r="A12" s="9" t="s">
        <v>15</v>
      </c>
      <c r="B12" s="11">
        <v>5</v>
      </c>
      <c r="C12" s="10">
        <v>956882</v>
      </c>
      <c r="D12" s="10">
        <v>862747</v>
      </c>
    </row>
    <row r="13" spans="1:4" ht="15">
      <c r="A13" s="9" t="s">
        <v>16</v>
      </c>
      <c r="B13" s="11">
        <v>6</v>
      </c>
      <c r="C13" s="10">
        <v>3317726</v>
      </c>
      <c r="D13" s="10">
        <v>3431726</v>
      </c>
    </row>
    <row r="14" spans="1:4" ht="15">
      <c r="A14" s="9" t="s">
        <v>17</v>
      </c>
      <c r="B14" s="11">
        <v>7</v>
      </c>
      <c r="C14" s="10">
        <v>14135160</v>
      </c>
      <c r="D14" s="10">
        <v>13854000</v>
      </c>
    </row>
    <row r="15" spans="1:4" ht="15.75">
      <c r="A15" s="5" t="s">
        <v>18</v>
      </c>
      <c r="B15" s="14"/>
      <c r="C15" s="15">
        <f>SUM(C12:C14)</f>
        <v>18409768</v>
      </c>
      <c r="D15" s="15">
        <f>SUM(D12:D14)</f>
        <v>18148473</v>
      </c>
    </row>
    <row r="16" spans="1:4" ht="15.75">
      <c r="A16" s="12" t="s">
        <v>19</v>
      </c>
      <c r="B16" s="3"/>
      <c r="C16" s="13">
        <f>C10+C15</f>
        <v>30135546</v>
      </c>
      <c r="D16" s="13">
        <f>D10+D15</f>
        <v>27057923</v>
      </c>
    </row>
    <row r="17" spans="1:4" ht="15.75">
      <c r="A17" s="2"/>
      <c r="B17" s="3"/>
      <c r="C17" s="18"/>
      <c r="D17" s="18"/>
    </row>
    <row r="18" spans="1:4" ht="15.75">
      <c r="A18" s="5" t="s">
        <v>20</v>
      </c>
      <c r="B18" s="14"/>
      <c r="C18" s="19"/>
      <c r="D18" s="19"/>
    </row>
    <row r="19" spans="1:4" ht="15.75">
      <c r="A19" s="2"/>
      <c r="B19" s="3"/>
      <c r="C19" s="18"/>
      <c r="D19" s="18"/>
    </row>
    <row r="20" spans="1:4" ht="15">
      <c r="A20" s="9" t="s">
        <v>21</v>
      </c>
      <c r="B20" s="11">
        <v>8</v>
      </c>
      <c r="C20" s="10">
        <v>1123615</v>
      </c>
      <c r="D20" s="10">
        <v>1258719</v>
      </c>
    </row>
    <row r="21" spans="1:4" ht="15.75">
      <c r="A21" s="9" t="s">
        <v>22</v>
      </c>
      <c r="B21" s="3"/>
      <c r="C21" s="10">
        <v>3241554</v>
      </c>
      <c r="D21" s="10">
        <v>2895447</v>
      </c>
    </row>
    <row r="22" spans="1:4" ht="15">
      <c r="A22" s="9" t="s">
        <v>23</v>
      </c>
      <c r="B22" s="11">
        <v>10</v>
      </c>
      <c r="C22" s="10">
        <v>370000</v>
      </c>
      <c r="D22" s="10">
        <v>260000</v>
      </c>
    </row>
    <row r="23" spans="1:4" ht="15">
      <c r="A23" s="9" t="s">
        <v>24</v>
      </c>
      <c r="B23" s="11">
        <v>11</v>
      </c>
      <c r="C23" s="10">
        <v>160800</v>
      </c>
      <c r="D23" s="10">
        <v>148500</v>
      </c>
    </row>
    <row r="24" spans="1:4" ht="15.75">
      <c r="A24" s="9" t="s">
        <v>25</v>
      </c>
      <c r="B24" s="3"/>
      <c r="C24" s="10">
        <v>167542</v>
      </c>
      <c r="D24" s="10">
        <v>189775</v>
      </c>
    </row>
    <row r="25" spans="1:4" ht="15.75">
      <c r="A25" s="9" t="s">
        <v>26</v>
      </c>
      <c r="B25" s="3"/>
      <c r="C25" s="10">
        <v>345000</v>
      </c>
      <c r="D25" s="10">
        <v>326000</v>
      </c>
    </row>
    <row r="26" spans="1:4" ht="15.75">
      <c r="A26" s="12" t="s">
        <v>27</v>
      </c>
      <c r="B26" s="3"/>
      <c r="C26" s="13">
        <f>SUM(C20:C25)</f>
        <v>5408511</v>
      </c>
      <c r="D26" s="13">
        <f>SUM(D20:D25)</f>
        <v>5078441</v>
      </c>
    </row>
    <row r="27" spans="1:4" ht="15.75">
      <c r="A27" s="2"/>
      <c r="B27" s="3"/>
      <c r="C27" s="18"/>
      <c r="D27" s="18"/>
    </row>
    <row r="28" spans="1:4" ht="15">
      <c r="A28" s="9" t="s">
        <v>28</v>
      </c>
      <c r="B28" s="11">
        <v>8</v>
      </c>
      <c r="C28" s="10">
        <v>5112600</v>
      </c>
      <c r="D28" s="10">
        <v>3856000</v>
      </c>
    </row>
    <row r="29" spans="1:4" ht="15">
      <c r="A29" s="9" t="s">
        <v>29</v>
      </c>
      <c r="B29" s="11">
        <v>8</v>
      </c>
      <c r="C29" s="10">
        <v>601051</v>
      </c>
      <c r="D29" s="10">
        <v>546410</v>
      </c>
    </row>
    <row r="30" spans="1:4" ht="15.75">
      <c r="A30" s="12" t="s">
        <v>30</v>
      </c>
      <c r="B30" s="3"/>
      <c r="C30" s="13">
        <f>SUM(C28:C29)</f>
        <v>5713651</v>
      </c>
      <c r="D30" s="13">
        <f>SUM(D28:D29)</f>
        <v>4402410</v>
      </c>
    </row>
    <row r="31" spans="1:4" ht="15.75">
      <c r="A31" s="12" t="s">
        <v>31</v>
      </c>
      <c r="B31" s="3"/>
      <c r="C31" s="13">
        <f>C26+C30</f>
        <v>11122162</v>
      </c>
      <c r="D31" s="13">
        <f>D26+D30</f>
        <v>9480851</v>
      </c>
    </row>
    <row r="32" spans="1:4" ht="15.75">
      <c r="A32" s="2"/>
      <c r="B32" s="3"/>
      <c r="C32" s="18"/>
      <c r="D32" s="18"/>
    </row>
    <row r="33" spans="1:4" ht="15">
      <c r="A33" s="9" t="s">
        <v>32</v>
      </c>
      <c r="B33" s="11">
        <v>16</v>
      </c>
      <c r="C33" s="10">
        <v>3000000</v>
      </c>
      <c r="D33" s="10">
        <v>3000000</v>
      </c>
    </row>
    <row r="34" spans="1:4" ht="15.75">
      <c r="A34" s="9" t="s">
        <v>33</v>
      </c>
      <c r="B34" s="3"/>
      <c r="C34" s="10">
        <v>2500000</v>
      </c>
      <c r="D34" s="10">
        <v>2500000</v>
      </c>
    </row>
    <row r="35" spans="1:4" ht="15.75">
      <c r="A35" s="9" t="s">
        <v>34</v>
      </c>
      <c r="B35" s="3"/>
      <c r="C35" s="10">
        <v>300000</v>
      </c>
      <c r="D35" s="10">
        <v>215000</v>
      </c>
    </row>
    <row r="36" spans="1:4" ht="15.75">
      <c r="A36" s="9" t="s">
        <v>38</v>
      </c>
      <c r="B36" s="3"/>
      <c r="C36" s="17">
        <v>10377072</v>
      </c>
      <c r="D36" s="17">
        <v>10658054</v>
      </c>
    </row>
    <row r="37" spans="1:4" ht="15.75">
      <c r="A37" s="9" t="s">
        <v>37</v>
      </c>
      <c r="B37" s="3"/>
      <c r="C37" s="17">
        <f>kas!C21</f>
        <v>2836312</v>
      </c>
      <c r="D37" s="17">
        <v>1204018</v>
      </c>
    </row>
    <row r="38" spans="1:4" ht="15.75">
      <c r="A38" s="5" t="s">
        <v>35</v>
      </c>
      <c r="B38" s="14"/>
      <c r="C38" s="15">
        <f>SUM(C33:C37)</f>
        <v>19013384</v>
      </c>
      <c r="D38" s="15">
        <f>SUM(D33:D37)</f>
        <v>17577072</v>
      </c>
    </row>
    <row r="39" spans="1:4" ht="15.75">
      <c r="A39" s="12" t="s">
        <v>36</v>
      </c>
      <c r="B39" s="3"/>
      <c r="C39" s="13">
        <f>C31+C38</f>
        <v>30135546</v>
      </c>
      <c r="D39" s="13">
        <f>D31+D38</f>
        <v>27057923</v>
      </c>
    </row>
    <row r="40" spans="3:4" ht="12.75">
      <c r="C40" s="59"/>
      <c r="D40" s="59"/>
    </row>
    <row r="41" spans="3:4" ht="12.75">
      <c r="C41" s="59"/>
      <c r="D41" s="59"/>
    </row>
    <row r="42" spans="3:4" ht="12.75">
      <c r="C42" s="59"/>
      <c r="D42" s="59"/>
    </row>
    <row r="43" spans="3:4" ht="12.75">
      <c r="C43" s="59"/>
      <c r="D43" s="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C2" sqref="C2"/>
    </sheetView>
  </sheetViews>
  <sheetFormatPr defaultColWidth="9.140625" defaultRowHeight="12.75"/>
  <cols>
    <col min="1" max="1" width="43.57421875" style="0" customWidth="1"/>
    <col min="2" max="2" width="7.7109375" style="0" customWidth="1"/>
    <col min="3" max="4" width="16.57421875" style="0" customWidth="1"/>
  </cols>
  <sheetData>
    <row r="1" spans="1:4" ht="14.25">
      <c r="A1" s="30"/>
      <c r="B1" s="29" t="s">
        <v>5</v>
      </c>
      <c r="C1" s="29">
        <v>2008</v>
      </c>
      <c r="D1" s="29">
        <v>2007</v>
      </c>
    </row>
    <row r="2" spans="1:4" ht="15.75">
      <c r="A2" s="1"/>
      <c r="B2" s="8"/>
      <c r="C2" s="35"/>
      <c r="D2" s="35"/>
    </row>
    <row r="3" spans="1:4" ht="15">
      <c r="A3" s="31" t="s">
        <v>67</v>
      </c>
      <c r="B3" s="22">
        <v>17</v>
      </c>
      <c r="C3" s="21">
        <v>37563000</v>
      </c>
      <c r="D3" s="21">
        <v>34920700</v>
      </c>
    </row>
    <row r="4" spans="1:4" ht="15">
      <c r="A4" s="31" t="s">
        <v>68</v>
      </c>
      <c r="B4" s="22">
        <v>18</v>
      </c>
      <c r="C4" s="21">
        <v>1062000</v>
      </c>
      <c r="D4" s="21">
        <v>462450</v>
      </c>
    </row>
    <row r="5" spans="1:4" ht="30">
      <c r="A5" s="9" t="s">
        <v>69</v>
      </c>
      <c r="B5" s="8"/>
      <c r="C5" s="21">
        <v>336000</v>
      </c>
      <c r="D5" s="21">
        <v>-125500</v>
      </c>
    </row>
    <row r="6" spans="1:4" ht="15">
      <c r="A6" s="31" t="s">
        <v>70</v>
      </c>
      <c r="B6" s="22">
        <v>19</v>
      </c>
      <c r="C6" s="21">
        <v>-28757500</v>
      </c>
      <c r="D6" s="21">
        <v>-27082775</v>
      </c>
    </row>
    <row r="7" spans="1:4" ht="15">
      <c r="A7" s="31" t="s">
        <v>71</v>
      </c>
      <c r="B7" s="22">
        <v>20</v>
      </c>
      <c r="C7" s="21">
        <v>-2282000</v>
      </c>
      <c r="D7" s="21">
        <v>-1958622</v>
      </c>
    </row>
    <row r="8" spans="1:4" ht="15.75">
      <c r="A8" s="31" t="s">
        <v>72</v>
      </c>
      <c r="B8" s="8"/>
      <c r="C8" s="35"/>
      <c r="D8" s="35"/>
    </row>
    <row r="9" spans="1:4" ht="15.75">
      <c r="A9" s="31" t="s">
        <v>73</v>
      </c>
      <c r="B9" s="8"/>
      <c r="C9" s="21">
        <v>-2424045</v>
      </c>
      <c r="D9" s="21">
        <v>-2359148</v>
      </c>
    </row>
    <row r="10" spans="1:4" ht="15.75">
      <c r="A10" s="31" t="s">
        <v>74</v>
      </c>
      <c r="B10" s="8"/>
      <c r="C10" s="21">
        <v>-812055</v>
      </c>
      <c r="D10" s="21">
        <v>-790315</v>
      </c>
    </row>
    <row r="11" spans="1:4" ht="15">
      <c r="A11" s="31" t="s">
        <v>75</v>
      </c>
      <c r="B11" s="22">
        <v>6.7</v>
      </c>
      <c r="C11" s="21">
        <v>-1380000</v>
      </c>
      <c r="D11" s="21">
        <v>-1305748</v>
      </c>
    </row>
    <row r="12" spans="1:4" ht="15">
      <c r="A12" s="32" t="s">
        <v>76</v>
      </c>
      <c r="B12" s="26">
        <v>21</v>
      </c>
      <c r="C12" s="25">
        <v>-96000</v>
      </c>
      <c r="D12" s="25">
        <v>-391724</v>
      </c>
    </row>
    <row r="13" spans="1:4" ht="15.75">
      <c r="A13" s="33" t="s">
        <v>77</v>
      </c>
      <c r="B13" s="8"/>
      <c r="C13" s="28">
        <f>SUM(C3:C12)</f>
        <v>3209400</v>
      </c>
      <c r="D13" s="28">
        <f>SUM(D3:D12)</f>
        <v>1369318</v>
      </c>
    </row>
    <row r="14" spans="1:4" ht="15.75">
      <c r="A14" s="1"/>
      <c r="B14" s="8"/>
      <c r="C14" s="35"/>
      <c r="D14" s="35"/>
    </row>
    <row r="15" spans="1:4" ht="15">
      <c r="A15" s="31" t="s">
        <v>78</v>
      </c>
      <c r="B15" s="22">
        <v>22</v>
      </c>
      <c r="C15" s="21">
        <v>-281088</v>
      </c>
      <c r="D15" s="21">
        <v>-165300</v>
      </c>
    </row>
    <row r="16" spans="1:4" ht="15.75">
      <c r="A16" s="1"/>
      <c r="B16" s="8"/>
      <c r="C16" s="35"/>
      <c r="D16" s="35"/>
    </row>
    <row r="17" spans="1:4" ht="15.75">
      <c r="A17" s="33" t="s">
        <v>79</v>
      </c>
      <c r="B17" s="8"/>
      <c r="C17" s="28">
        <f>SUM(C13:C15)</f>
        <v>2928312</v>
      </c>
      <c r="D17" s="28">
        <f>SUM(D13:D15)</f>
        <v>1204018</v>
      </c>
    </row>
    <row r="18" spans="1:4" ht="15.75">
      <c r="A18" s="1"/>
      <c r="B18" s="8"/>
      <c r="C18" s="35"/>
      <c r="D18" s="35"/>
    </row>
    <row r="19" spans="1:4" ht="15">
      <c r="A19" s="31" t="s">
        <v>80</v>
      </c>
      <c r="B19" s="22">
        <v>12</v>
      </c>
      <c r="C19" s="21">
        <v>-92000</v>
      </c>
      <c r="D19" s="21" t="s">
        <v>8</v>
      </c>
    </row>
    <row r="20" spans="1:4" ht="15.75">
      <c r="A20" s="20"/>
      <c r="B20" s="34"/>
      <c r="C20" s="37"/>
      <c r="D20" s="37"/>
    </row>
    <row r="21" spans="1:4" ht="15.75">
      <c r="A21" s="12" t="s">
        <v>81</v>
      </c>
      <c r="B21" s="3"/>
      <c r="C21" s="13">
        <f>SUM(C17:C19)</f>
        <v>2836312</v>
      </c>
      <c r="D21" s="13">
        <f>SUM(D17:D19)</f>
        <v>1204018</v>
      </c>
    </row>
    <row r="22" spans="3:4" ht="12.75">
      <c r="C22" s="59"/>
      <c r="D22" s="59"/>
    </row>
    <row r="23" spans="3:4" ht="12.75">
      <c r="C23" s="59"/>
      <c r="D23" s="59"/>
    </row>
    <row r="24" spans="3:4" ht="12.75">
      <c r="C24" s="59"/>
      <c r="D24" s="59"/>
    </row>
    <row r="25" spans="3:4" ht="12.75">
      <c r="C25" s="59"/>
      <c r="D25" s="5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4">
      <selection activeCell="C2" sqref="C2"/>
    </sheetView>
  </sheetViews>
  <sheetFormatPr defaultColWidth="9.140625" defaultRowHeight="12.75"/>
  <cols>
    <col min="1" max="1" width="43.57421875" style="0" customWidth="1"/>
    <col min="2" max="2" width="7.7109375" style="0" customWidth="1"/>
    <col min="3" max="4" width="16.57421875" style="0" customWidth="1"/>
    <col min="5" max="16384" width="34.28125" style="0" customWidth="1"/>
  </cols>
  <sheetData>
    <row r="1" spans="1:4" ht="14.25">
      <c r="A1" s="30"/>
      <c r="B1" s="29" t="s">
        <v>5</v>
      </c>
      <c r="C1" s="29">
        <v>2008</v>
      </c>
      <c r="D1" s="29">
        <v>2007</v>
      </c>
    </row>
    <row r="2" spans="1:4" ht="15.75">
      <c r="A2" s="1"/>
      <c r="B2" s="8"/>
      <c r="C2" s="35"/>
      <c r="D2" s="35"/>
    </row>
    <row r="3" spans="1:4" ht="15.75">
      <c r="A3" s="9" t="s">
        <v>39</v>
      </c>
      <c r="B3" s="8"/>
      <c r="C3" s="10">
        <v>3209400</v>
      </c>
      <c r="D3" s="10">
        <v>1369318</v>
      </c>
    </row>
    <row r="4" spans="1:4" ht="15.75">
      <c r="A4" s="9" t="s">
        <v>40</v>
      </c>
      <c r="B4" s="8"/>
      <c r="C4" s="18"/>
      <c r="D4" s="35"/>
    </row>
    <row r="5" spans="1:4" ht="15">
      <c r="A5" s="9" t="s">
        <v>41</v>
      </c>
      <c r="B5" s="22">
        <v>6.7</v>
      </c>
      <c r="C5" s="21">
        <v>1380000</v>
      </c>
      <c r="D5" s="21">
        <v>1305748</v>
      </c>
    </row>
    <row r="6" spans="1:4" ht="15">
      <c r="A6" s="9" t="s">
        <v>42</v>
      </c>
      <c r="B6" s="22">
        <v>18</v>
      </c>
      <c r="C6" s="21">
        <v>-532000</v>
      </c>
      <c r="D6" s="21">
        <v>-128000</v>
      </c>
    </row>
    <row r="7" spans="1:4" ht="15.75">
      <c r="A7" s="9" t="s">
        <v>43</v>
      </c>
      <c r="B7" s="3"/>
      <c r="C7" s="35"/>
      <c r="D7" s="35"/>
    </row>
    <row r="8" spans="1:4" ht="15.75">
      <c r="A8" s="9" t="s">
        <v>44</v>
      </c>
      <c r="B8" s="3"/>
      <c r="C8" s="21">
        <v>-804229</v>
      </c>
      <c r="D8" s="21">
        <v>-749800</v>
      </c>
    </row>
    <row r="9" spans="1:4" ht="15.75">
      <c r="A9" s="9" t="s">
        <v>45</v>
      </c>
      <c r="B9" s="3"/>
      <c r="C9" s="21">
        <v>-533192</v>
      </c>
      <c r="D9" s="21">
        <v>-510000</v>
      </c>
    </row>
    <row r="10" spans="1:4" ht="15.75" customHeight="1">
      <c r="A10" s="9" t="s">
        <v>46</v>
      </c>
      <c r="B10" s="3"/>
      <c r="C10" s="35"/>
      <c r="D10" s="35"/>
    </row>
    <row r="11" spans="1:4" ht="15.75">
      <c r="A11" s="9" t="s">
        <v>44</v>
      </c>
      <c r="B11" s="3"/>
      <c r="C11" s="21">
        <f>465174-314504</f>
        <v>150670</v>
      </c>
      <c r="D11" s="21">
        <f>-284700+147000</f>
        <v>-137700</v>
      </c>
    </row>
    <row r="12" spans="1:4" ht="15.75">
      <c r="A12" s="9" t="s">
        <v>47</v>
      </c>
      <c r="B12" s="3"/>
      <c r="C12" s="21">
        <v>-440000</v>
      </c>
      <c r="D12" s="21">
        <v>-382000</v>
      </c>
    </row>
    <row r="13" spans="1:4" ht="15">
      <c r="A13" s="23" t="s">
        <v>48</v>
      </c>
      <c r="B13" s="24">
        <v>12</v>
      </c>
      <c r="C13" s="25">
        <v>-92000</v>
      </c>
      <c r="D13" s="36" t="s">
        <v>8</v>
      </c>
    </row>
    <row r="14" spans="1:4" ht="15.75">
      <c r="A14" s="12" t="s">
        <v>49</v>
      </c>
      <c r="B14" s="3"/>
      <c r="C14" s="13">
        <f>SUM(C3:C13)</f>
        <v>2338649</v>
      </c>
      <c r="D14" s="13">
        <f>SUM(D3:D13)</f>
        <v>767566</v>
      </c>
    </row>
    <row r="15" spans="1:4" ht="15.75">
      <c r="A15" s="2"/>
      <c r="B15" s="8"/>
      <c r="C15" s="35"/>
      <c r="D15" s="35"/>
    </row>
    <row r="16" spans="1:4" ht="15.75">
      <c r="A16" s="9" t="s">
        <v>50</v>
      </c>
      <c r="B16" s="8"/>
      <c r="C16" s="21">
        <v>-4080645</v>
      </c>
      <c r="D16" s="21">
        <v>-3821000</v>
      </c>
    </row>
    <row r="17" spans="1:4" ht="15.75">
      <c r="A17" s="9" t="s">
        <v>51</v>
      </c>
      <c r="B17" s="8"/>
      <c r="C17" s="21">
        <v>965485</v>
      </c>
      <c r="D17" s="21">
        <v>128000</v>
      </c>
    </row>
    <row r="18" spans="1:4" ht="15">
      <c r="A18" s="9" t="s">
        <v>52</v>
      </c>
      <c r="B18" s="11">
        <v>5</v>
      </c>
      <c r="C18" s="21">
        <v>-50000</v>
      </c>
      <c r="D18" s="21" t="s">
        <v>8</v>
      </c>
    </row>
    <row r="19" spans="1:4" ht="15">
      <c r="A19" s="9" t="s">
        <v>53</v>
      </c>
      <c r="B19" s="11">
        <v>1</v>
      </c>
      <c r="C19" s="21">
        <v>-1250000</v>
      </c>
      <c r="D19" s="21" t="s">
        <v>8</v>
      </c>
    </row>
    <row r="20" spans="1:4" ht="15.75">
      <c r="A20" s="9" t="s">
        <v>54</v>
      </c>
      <c r="B20" s="3"/>
      <c r="C20" s="21">
        <v>2300</v>
      </c>
      <c r="D20" s="21">
        <v>2100</v>
      </c>
    </row>
    <row r="21" spans="1:4" ht="15.75">
      <c r="A21" s="23" t="s">
        <v>55</v>
      </c>
      <c r="B21" s="14"/>
      <c r="C21" s="25">
        <v>60000</v>
      </c>
      <c r="D21" s="25" t="s">
        <v>8</v>
      </c>
    </row>
    <row r="22" spans="1:4" ht="15.75">
      <c r="A22" s="12" t="s">
        <v>56</v>
      </c>
      <c r="B22" s="3"/>
      <c r="C22" s="13">
        <f>SUM(C16:C21)</f>
        <v>-4352860</v>
      </c>
      <c r="D22" s="13">
        <f>SUM(D16:D21)</f>
        <v>-3690900</v>
      </c>
    </row>
    <row r="23" spans="1:4" ht="15.75">
      <c r="A23" s="2"/>
      <c r="B23" s="3"/>
      <c r="C23" s="35"/>
      <c r="D23" s="35"/>
    </row>
    <row r="24" spans="1:4" ht="15.75">
      <c r="A24" s="9" t="s">
        <v>57</v>
      </c>
      <c r="B24" s="3"/>
      <c r="C24" s="21" t="s">
        <v>8</v>
      </c>
      <c r="D24" s="21">
        <v>3350000</v>
      </c>
    </row>
    <row r="25" spans="1:4" ht="15.75">
      <c r="A25" s="9" t="s">
        <v>58</v>
      </c>
      <c r="B25" s="3"/>
      <c r="C25" s="21">
        <v>2000000</v>
      </c>
      <c r="D25" s="21" t="s">
        <v>8</v>
      </c>
    </row>
    <row r="26" spans="1:4" ht="15.75">
      <c r="A26" s="9" t="s">
        <v>59</v>
      </c>
      <c r="B26" s="3"/>
      <c r="C26" s="21">
        <v>-564000</v>
      </c>
      <c r="D26" s="21">
        <v>-240000</v>
      </c>
    </row>
    <row r="27" spans="1:4" ht="15.75">
      <c r="A27" s="9" t="s">
        <v>60</v>
      </c>
      <c r="B27" s="3"/>
      <c r="C27" s="21">
        <v>-1400000</v>
      </c>
      <c r="D27" s="21" t="s">
        <v>8</v>
      </c>
    </row>
    <row r="28" spans="1:4" ht="15">
      <c r="A28" s="23" t="s">
        <v>61</v>
      </c>
      <c r="B28" s="24">
        <v>13</v>
      </c>
      <c r="C28" s="25">
        <v>2100000</v>
      </c>
      <c r="D28" s="25" t="s">
        <v>8</v>
      </c>
    </row>
    <row r="29" spans="1:4" ht="15.75">
      <c r="A29" s="12" t="s">
        <v>62</v>
      </c>
      <c r="B29" s="3"/>
      <c r="C29" s="13">
        <f>SUM(C24:C28)</f>
        <v>2136000</v>
      </c>
      <c r="D29" s="13">
        <f>SUM(D24:D28)</f>
        <v>3110000</v>
      </c>
    </row>
    <row r="30" spans="1:4" ht="15.75">
      <c r="A30" s="2"/>
      <c r="B30" s="3"/>
      <c r="C30" s="18"/>
      <c r="D30" s="18"/>
    </row>
    <row r="31" spans="1:4" ht="15.75">
      <c r="A31" s="12" t="s">
        <v>63</v>
      </c>
      <c r="B31" s="3"/>
      <c r="C31" s="13">
        <f>C14+C22+C29</f>
        <v>121789</v>
      </c>
      <c r="D31" s="13">
        <f>D14+D22+D29</f>
        <v>186666</v>
      </c>
    </row>
    <row r="32" spans="1:4" ht="15.75">
      <c r="A32" s="2"/>
      <c r="B32" s="3"/>
      <c r="C32" s="18"/>
      <c r="D32" s="35"/>
    </row>
    <row r="33" spans="1:4" ht="15.75">
      <c r="A33" s="12" t="s">
        <v>64</v>
      </c>
      <c r="B33" s="3"/>
      <c r="C33" s="13">
        <v>220725</v>
      </c>
      <c r="D33" s="28">
        <v>34059</v>
      </c>
    </row>
    <row r="34" spans="1:4" ht="15.75">
      <c r="A34" s="9" t="s">
        <v>65</v>
      </c>
      <c r="B34" s="3"/>
      <c r="C34" s="10">
        <f>C35-C33</f>
        <v>121789</v>
      </c>
      <c r="D34" s="10">
        <f>D35-D33</f>
        <v>186666</v>
      </c>
    </row>
    <row r="35" spans="1:4" ht="15.75">
      <c r="A35" s="12" t="s">
        <v>66</v>
      </c>
      <c r="B35" s="3"/>
      <c r="C35" s="13">
        <v>342514</v>
      </c>
      <c r="D35" s="28">
        <v>220725</v>
      </c>
    </row>
    <row r="36" spans="3:4" ht="12.75">
      <c r="C36" s="59"/>
      <c r="D36" s="59"/>
    </row>
    <row r="37" spans="3:4" ht="12.75">
      <c r="C37" s="59"/>
      <c r="D37" s="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2" sqref="A12"/>
    </sheetView>
  </sheetViews>
  <sheetFormatPr defaultColWidth="9.140625" defaultRowHeight="12.75"/>
  <cols>
    <col min="1" max="1" width="24.7109375" style="0" customWidth="1"/>
    <col min="2" max="2" width="12.00390625" style="0" customWidth="1"/>
    <col min="3" max="3" width="11.8515625" style="0" customWidth="1"/>
    <col min="4" max="4" width="13.28125" style="0" customWidth="1"/>
    <col min="5" max="6" width="12.00390625" style="0" customWidth="1"/>
  </cols>
  <sheetData>
    <row r="1" spans="1:6" ht="43.5">
      <c r="A1" s="32"/>
      <c r="B1" s="6" t="s">
        <v>82</v>
      </c>
      <c r="C1" s="6" t="s">
        <v>33</v>
      </c>
      <c r="D1" s="6" t="s">
        <v>34</v>
      </c>
      <c r="E1" s="6" t="s">
        <v>83</v>
      </c>
      <c r="F1" s="6" t="s">
        <v>84</v>
      </c>
    </row>
    <row r="2" spans="1:6" ht="14.25">
      <c r="A2" s="38" t="s">
        <v>202</v>
      </c>
      <c r="B2" s="39">
        <v>2150000</v>
      </c>
      <c r="C2" s="39" t="s">
        <v>8</v>
      </c>
      <c r="D2" s="39">
        <v>215000</v>
      </c>
      <c r="E2" s="39">
        <v>10658054</v>
      </c>
      <c r="F2" s="39">
        <v>13023054</v>
      </c>
    </row>
    <row r="3" spans="1:6" ht="15.75">
      <c r="A3" s="2"/>
      <c r="B3" s="18"/>
      <c r="C3" s="18"/>
      <c r="D3" s="18"/>
      <c r="E3" s="18"/>
      <c r="F3" s="18"/>
    </row>
    <row r="4" spans="1:6" ht="15">
      <c r="A4" s="40" t="s">
        <v>85</v>
      </c>
      <c r="B4" s="41" t="s">
        <v>8</v>
      </c>
      <c r="C4" s="41" t="s">
        <v>8</v>
      </c>
      <c r="D4" s="41" t="s">
        <v>8</v>
      </c>
      <c r="E4" s="41">
        <v>1204018</v>
      </c>
      <c r="F4" s="41">
        <v>1204018</v>
      </c>
    </row>
    <row r="5" spans="1:6" ht="15">
      <c r="A5" s="62" t="s">
        <v>86</v>
      </c>
      <c r="B5" s="25">
        <v>850000</v>
      </c>
      <c r="C5" s="25">
        <v>2500000</v>
      </c>
      <c r="D5" s="25" t="s">
        <v>8</v>
      </c>
      <c r="E5" s="25" t="s">
        <v>8</v>
      </c>
      <c r="F5" s="25">
        <v>3350000</v>
      </c>
    </row>
    <row r="6" spans="1:6" ht="14.25">
      <c r="A6" s="38" t="s">
        <v>237</v>
      </c>
      <c r="B6" s="39">
        <f>SUM(B2:B5)</f>
        <v>3000000</v>
      </c>
      <c r="C6" s="39">
        <f>SUM(C2:C5)</f>
        <v>2500000</v>
      </c>
      <c r="D6" s="39">
        <f>SUM(D2:D5)</f>
        <v>215000</v>
      </c>
      <c r="E6" s="39">
        <f>SUM(E2:E5)</f>
        <v>11862072</v>
      </c>
      <c r="F6" s="39">
        <f>SUM(F2:F5)</f>
        <v>17577072</v>
      </c>
    </row>
    <row r="7" spans="1:6" ht="15.75">
      <c r="A7" s="1"/>
      <c r="B7" s="35"/>
      <c r="C7" s="35"/>
      <c r="D7" s="35"/>
      <c r="E7" s="35"/>
      <c r="F7" s="35"/>
    </row>
    <row r="8" spans="1:6" ht="15">
      <c r="A8" s="42" t="s">
        <v>85</v>
      </c>
      <c r="B8" s="21" t="s">
        <v>8</v>
      </c>
      <c r="C8" s="21" t="s">
        <v>8</v>
      </c>
      <c r="D8" s="21" t="s">
        <v>8</v>
      </c>
      <c r="E8" s="21">
        <f>kas!C21</f>
        <v>2836312</v>
      </c>
      <c r="F8" s="21">
        <v>2836312</v>
      </c>
    </row>
    <row r="9" spans="1:6" ht="15">
      <c r="A9" s="40" t="s">
        <v>87</v>
      </c>
      <c r="B9" s="21" t="s">
        <v>8</v>
      </c>
      <c r="C9" s="21" t="s">
        <v>8</v>
      </c>
      <c r="D9" s="21" t="s">
        <v>8</v>
      </c>
      <c r="E9" s="21">
        <v>-1400000</v>
      </c>
      <c r="F9" s="21">
        <v>-1400000</v>
      </c>
    </row>
    <row r="10" spans="1:6" ht="15">
      <c r="A10" s="62" t="s">
        <v>88</v>
      </c>
      <c r="B10" s="25" t="s">
        <v>8</v>
      </c>
      <c r="C10" s="25" t="s">
        <v>8</v>
      </c>
      <c r="D10" s="25">
        <v>85000</v>
      </c>
      <c r="E10" s="25">
        <v>-85000</v>
      </c>
      <c r="F10" s="25" t="s">
        <v>8</v>
      </c>
    </row>
    <row r="11" spans="1:6" ht="14.25">
      <c r="A11" s="38" t="s">
        <v>268</v>
      </c>
      <c r="B11" s="28">
        <f>SUM(B6:B10)</f>
        <v>3000000</v>
      </c>
      <c r="C11" s="28">
        <f>SUM(C6:C10)</f>
        <v>2500000</v>
      </c>
      <c r="D11" s="28">
        <f>SUM(D6:D10)</f>
        <v>300000</v>
      </c>
      <c r="E11" s="28">
        <f>SUM(E6:E10)</f>
        <v>13213384</v>
      </c>
      <c r="F11" s="28">
        <f>SUM(F6:F10)</f>
        <v>19013384</v>
      </c>
    </row>
    <row r="12" spans="2:6" ht="12.75">
      <c r="B12" s="59"/>
      <c r="C12" s="59"/>
      <c r="D12" s="59"/>
      <c r="E12" s="59"/>
      <c r="F12" s="59"/>
    </row>
    <row r="13" spans="2:6" ht="12.75">
      <c r="B13" s="59"/>
      <c r="C13" s="59"/>
      <c r="D13" s="59"/>
      <c r="E13" s="59"/>
      <c r="F13" s="59"/>
    </row>
    <row r="14" spans="2:6" ht="12.75">
      <c r="B14" s="59"/>
      <c r="C14" s="59"/>
      <c r="D14" s="59"/>
      <c r="E14" s="59"/>
      <c r="F14" s="59"/>
    </row>
    <row r="15" spans="2:6" ht="12.75">
      <c r="B15" s="59"/>
      <c r="C15" s="59"/>
      <c r="D15" s="59"/>
      <c r="E15" s="59"/>
      <c r="F15" s="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4">
      <selection activeCell="C18" sqref="C18"/>
    </sheetView>
  </sheetViews>
  <sheetFormatPr defaultColWidth="9.140625" defaultRowHeight="12.75"/>
  <cols>
    <col min="1" max="1" width="43.421875" style="0" customWidth="1"/>
    <col min="2" max="3" width="20.140625" style="0" customWidth="1"/>
  </cols>
  <sheetData>
    <row r="1" ht="15">
      <c r="A1" s="31" t="s">
        <v>207</v>
      </c>
    </row>
    <row r="2" ht="15">
      <c r="A2" s="31"/>
    </row>
    <row r="3" spans="1:3" ht="15.75">
      <c r="A3" s="20"/>
      <c r="B3" s="43">
        <v>39813</v>
      </c>
      <c r="C3" s="43">
        <v>39447</v>
      </c>
    </row>
    <row r="4" spans="1:3" ht="15">
      <c r="A4" s="9" t="s">
        <v>89</v>
      </c>
      <c r="B4" s="10">
        <v>600000</v>
      </c>
      <c r="C4" s="10" t="s">
        <v>8</v>
      </c>
    </row>
    <row r="5" spans="1:3" ht="15">
      <c r="A5" s="9" t="s">
        <v>90</v>
      </c>
      <c r="B5" s="10">
        <v>724000</v>
      </c>
      <c r="C5" s="10" t="s">
        <v>8</v>
      </c>
    </row>
    <row r="6" spans="1:3" ht="14.25">
      <c r="A6" s="33" t="s">
        <v>84</v>
      </c>
      <c r="B6" s="28">
        <f>SUM(B4:B5)</f>
        <v>1324000</v>
      </c>
      <c r="C6" s="28">
        <f>SUM(C4:C5)</f>
        <v>0</v>
      </c>
    </row>
    <row r="7" spans="2:3" ht="12.75">
      <c r="B7" s="59"/>
      <c r="C7" s="59"/>
    </row>
    <row r="8" spans="1:3" ht="15">
      <c r="A8" s="31" t="s">
        <v>208</v>
      </c>
      <c r="B8" s="59"/>
      <c r="C8" s="59"/>
    </row>
    <row r="10" spans="1:3" ht="15.75">
      <c r="A10" s="20"/>
      <c r="B10" s="43">
        <v>39813</v>
      </c>
      <c r="C10" s="43">
        <v>39447</v>
      </c>
    </row>
    <row r="11" spans="1:3" ht="15">
      <c r="A11" s="9" t="s">
        <v>91</v>
      </c>
      <c r="B11" s="10">
        <v>4072749</v>
      </c>
      <c r="C11" s="10">
        <v>3554557</v>
      </c>
    </row>
    <row r="12" spans="1:3" ht="15">
      <c r="A12" s="9" t="s">
        <v>92</v>
      </c>
      <c r="B12" s="10">
        <v>-147751</v>
      </c>
      <c r="C12" s="10">
        <v>-178001</v>
      </c>
    </row>
    <row r="13" spans="1:3" ht="14.25">
      <c r="A13" s="12" t="s">
        <v>84</v>
      </c>
      <c r="B13" s="28">
        <f>SUM(B11:B12)</f>
        <v>3924998</v>
      </c>
      <c r="C13" s="28">
        <f>SUM(C11:C12)</f>
        <v>3376556</v>
      </c>
    </row>
    <row r="14" spans="2:3" ht="12.75">
      <c r="B14" s="59"/>
      <c r="C14" s="59"/>
    </row>
    <row r="15" spans="1:3" ht="15">
      <c r="A15" s="31" t="s">
        <v>209</v>
      </c>
      <c r="B15" s="59"/>
      <c r="C15" s="59"/>
    </row>
    <row r="17" spans="1:3" ht="15.75">
      <c r="A17" s="20"/>
      <c r="B17" s="43">
        <v>39813</v>
      </c>
      <c r="C17" s="43">
        <v>39447</v>
      </c>
    </row>
    <row r="18" spans="1:3" ht="15">
      <c r="A18" s="31" t="s">
        <v>93</v>
      </c>
      <c r="B18" s="21">
        <v>150000</v>
      </c>
      <c r="C18" s="21" t="s">
        <v>8</v>
      </c>
    </row>
    <row r="19" spans="1:3" ht="15">
      <c r="A19" s="31" t="s">
        <v>94</v>
      </c>
      <c r="B19" s="21">
        <v>33118</v>
      </c>
      <c r="C19" s="21" t="s">
        <v>8</v>
      </c>
    </row>
    <row r="20" spans="1:3" ht="15">
      <c r="A20" s="31" t="s">
        <v>95</v>
      </c>
      <c r="B20" s="21">
        <v>221582</v>
      </c>
      <c r="C20" s="21">
        <v>192471</v>
      </c>
    </row>
    <row r="21" spans="1:3" ht="15">
      <c r="A21" s="31" t="s">
        <v>96</v>
      </c>
      <c r="B21" s="21">
        <v>5642</v>
      </c>
      <c r="C21" s="21">
        <v>7718</v>
      </c>
    </row>
    <row r="22" spans="1:3" ht="14.25">
      <c r="A22" s="12" t="s">
        <v>84</v>
      </c>
      <c r="B22" s="13">
        <f>SUM(B18:B21)</f>
        <v>410342</v>
      </c>
      <c r="C22" s="13">
        <f>SUM(C18:C21)</f>
        <v>200189</v>
      </c>
    </row>
    <row r="23" spans="2:3" ht="12.75">
      <c r="B23" s="59"/>
      <c r="C23" s="59"/>
    </row>
    <row r="24" spans="1:3" ht="15">
      <c r="A24" s="31" t="s">
        <v>210</v>
      </c>
      <c r="B24" s="59"/>
      <c r="C24" s="59"/>
    </row>
    <row r="26" spans="1:3" ht="15.75">
      <c r="A26" s="20"/>
      <c r="B26" s="43">
        <v>39813</v>
      </c>
      <c r="C26" s="43">
        <v>39447</v>
      </c>
    </row>
    <row r="27" spans="1:3" ht="15">
      <c r="A27" s="9" t="s">
        <v>97</v>
      </c>
      <c r="B27" s="10">
        <v>1042191</v>
      </c>
      <c r="C27" s="10">
        <v>987556</v>
      </c>
    </row>
    <row r="28" spans="1:3" ht="15">
      <c r="A28" s="9" t="s">
        <v>98</v>
      </c>
      <c r="B28" s="10">
        <v>792281</v>
      </c>
      <c r="C28" s="10">
        <v>672281</v>
      </c>
    </row>
    <row r="29" spans="1:3" ht="15">
      <c r="A29" s="9" t="s">
        <v>99</v>
      </c>
      <c r="B29" s="10">
        <v>2782674</v>
      </c>
      <c r="C29" s="10">
        <v>2566674</v>
      </c>
    </row>
    <row r="30" spans="1:3" ht="15">
      <c r="A30" s="9" t="s">
        <v>100</v>
      </c>
      <c r="B30" s="10">
        <v>142557</v>
      </c>
      <c r="C30" s="10" t="s">
        <v>8</v>
      </c>
    </row>
    <row r="31" spans="1:3" ht="14.25">
      <c r="A31" s="12" t="s">
        <v>84</v>
      </c>
      <c r="B31" s="28">
        <f>SUM(B27:B30)</f>
        <v>4759703</v>
      </c>
      <c r="C31" s="28">
        <f>SUM(C27:C30)</f>
        <v>4226511</v>
      </c>
    </row>
    <row r="32" spans="2:3" ht="12.75">
      <c r="B32" s="59"/>
      <c r="C32" s="59"/>
    </row>
    <row r="33" spans="2:3" ht="12.75">
      <c r="B33" s="59"/>
      <c r="C33" s="59"/>
    </row>
    <row r="34" spans="2:3" ht="12.75">
      <c r="B34" s="59"/>
      <c r="C34" s="5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7" sqref="A27"/>
    </sheetView>
  </sheetViews>
  <sheetFormatPr defaultColWidth="9.140625" defaultRowHeight="12.75"/>
  <cols>
    <col min="1" max="1" width="37.7109375" style="0" customWidth="1"/>
    <col min="2" max="4" width="15.57421875" style="0" customWidth="1"/>
  </cols>
  <sheetData>
    <row r="1" ht="15">
      <c r="A1" s="31" t="s">
        <v>211</v>
      </c>
    </row>
    <row r="3" spans="1:4" ht="14.25">
      <c r="A3" s="44"/>
      <c r="B3" s="29" t="s">
        <v>101</v>
      </c>
      <c r="C3" s="29" t="s">
        <v>102</v>
      </c>
      <c r="D3" s="6" t="s">
        <v>84</v>
      </c>
    </row>
    <row r="4" spans="1:4" ht="15.75">
      <c r="A4" s="1"/>
      <c r="B4" s="8"/>
      <c r="C4" s="8"/>
      <c r="D4" s="3"/>
    </row>
    <row r="5" spans="1:4" ht="15.75">
      <c r="A5" s="31" t="s">
        <v>269</v>
      </c>
      <c r="B5" s="45">
        <v>0.25</v>
      </c>
      <c r="C5" s="45">
        <v>0.4</v>
      </c>
      <c r="D5" s="3"/>
    </row>
    <row r="6" spans="1:4" ht="15.75">
      <c r="A6" s="31" t="s">
        <v>238</v>
      </c>
      <c r="B6" s="45">
        <v>0.25</v>
      </c>
      <c r="C6" s="45">
        <v>0.3</v>
      </c>
      <c r="D6" s="3"/>
    </row>
    <row r="7" spans="1:4" ht="15.75">
      <c r="A7" s="31" t="s">
        <v>103</v>
      </c>
      <c r="B7" s="22" t="s">
        <v>104</v>
      </c>
      <c r="C7" s="22" t="s">
        <v>105</v>
      </c>
      <c r="D7" s="3"/>
    </row>
    <row r="8" spans="1:4" ht="15.75">
      <c r="A8" s="31" t="s">
        <v>106</v>
      </c>
      <c r="B8" s="22" t="s">
        <v>1</v>
      </c>
      <c r="C8" s="22" t="s">
        <v>107</v>
      </c>
      <c r="D8" s="3"/>
    </row>
    <row r="9" spans="1:4" ht="15.75">
      <c r="A9" s="1"/>
      <c r="B9" s="8"/>
      <c r="C9" s="8"/>
      <c r="D9" s="8"/>
    </row>
    <row r="10" spans="1:4" ht="14.25">
      <c r="A10" s="33" t="s">
        <v>203</v>
      </c>
      <c r="B10" s="28">
        <v>370000</v>
      </c>
      <c r="C10" s="28">
        <v>278147</v>
      </c>
      <c r="D10" s="28">
        <f>SUM(B10:C10)</f>
        <v>648147</v>
      </c>
    </row>
    <row r="11" spans="1:4" ht="15">
      <c r="A11" s="31" t="s">
        <v>231</v>
      </c>
      <c r="B11" s="21">
        <v>180000</v>
      </c>
      <c r="C11" s="21">
        <v>34600</v>
      </c>
      <c r="D11" s="21">
        <f>SUM(B11:C11)</f>
        <v>214600</v>
      </c>
    </row>
    <row r="12" spans="1:4" ht="15.75">
      <c r="A12" s="1"/>
      <c r="B12" s="35"/>
      <c r="C12" s="35"/>
      <c r="D12" s="35"/>
    </row>
    <row r="13" spans="1:4" ht="14.25">
      <c r="A13" s="33" t="s">
        <v>239</v>
      </c>
      <c r="B13" s="28">
        <f>SUM(B10:B12)</f>
        <v>550000</v>
      </c>
      <c r="C13" s="28">
        <f>SUM(C10:C12)</f>
        <v>312747</v>
      </c>
      <c r="D13" s="28">
        <f>SUM(B13:C13)</f>
        <v>862747</v>
      </c>
    </row>
    <row r="14" spans="1:4" ht="15">
      <c r="A14" s="31" t="s">
        <v>108</v>
      </c>
      <c r="B14" s="21">
        <v>-93118</v>
      </c>
      <c r="C14" s="21" t="s">
        <v>8</v>
      </c>
      <c r="D14" s="21">
        <f>SUM(B14:C14)</f>
        <v>-93118</v>
      </c>
    </row>
    <row r="15" spans="1:4" ht="15">
      <c r="A15" s="31" t="s">
        <v>109</v>
      </c>
      <c r="B15" s="21" t="s">
        <v>8</v>
      </c>
      <c r="C15" s="21">
        <v>50000</v>
      </c>
      <c r="D15" s="21">
        <f>SUM(B15:C15)</f>
        <v>50000</v>
      </c>
    </row>
    <row r="16" spans="1:4" ht="15">
      <c r="A16" s="31" t="s">
        <v>231</v>
      </c>
      <c r="B16" s="21">
        <v>177253</v>
      </c>
      <c r="C16" s="21">
        <v>-40000</v>
      </c>
      <c r="D16" s="21">
        <f>SUM(B16:C16)</f>
        <v>137253</v>
      </c>
    </row>
    <row r="17" spans="1:4" ht="15.75">
      <c r="A17" s="1"/>
      <c r="B17" s="35"/>
      <c r="C17" s="35"/>
      <c r="D17" s="35"/>
    </row>
    <row r="18" spans="1:4" ht="14.25">
      <c r="A18" s="33" t="s">
        <v>270</v>
      </c>
      <c r="B18" s="28">
        <f>SUM(B13:B17)</f>
        <v>634135</v>
      </c>
      <c r="C18" s="28">
        <f>SUM(C13:C17)</f>
        <v>322747</v>
      </c>
      <c r="D18" s="28">
        <f>SUM(D13:D17)</f>
        <v>956882</v>
      </c>
    </row>
    <row r="19" spans="1:4" ht="15.75">
      <c r="A19" s="1"/>
      <c r="B19" s="35"/>
      <c r="C19" s="35"/>
      <c r="D19" s="35"/>
    </row>
    <row r="20" spans="1:4" ht="15.75">
      <c r="A20" s="31" t="s">
        <v>232</v>
      </c>
      <c r="B20" s="35"/>
      <c r="C20" s="35"/>
      <c r="D20" s="35"/>
    </row>
    <row r="21" spans="1:4" ht="15.75">
      <c r="A21" s="46">
        <v>39447</v>
      </c>
      <c r="B21" s="21">
        <v>520000</v>
      </c>
      <c r="C21" s="21">
        <v>312747</v>
      </c>
      <c r="D21" s="35"/>
    </row>
    <row r="22" spans="1:4" ht="15.75">
      <c r="A22" s="31" t="s">
        <v>110</v>
      </c>
      <c r="B22" s="21">
        <v>30000</v>
      </c>
      <c r="C22" s="21" t="s">
        <v>8</v>
      </c>
      <c r="D22" s="35"/>
    </row>
    <row r="23" spans="1:4" ht="15.75">
      <c r="A23" s="31" t="s">
        <v>111</v>
      </c>
      <c r="B23" s="21">
        <v>30000</v>
      </c>
      <c r="C23" s="21" t="s">
        <v>8</v>
      </c>
      <c r="D23" s="35"/>
    </row>
    <row r="24" spans="1:4" ht="15.75">
      <c r="A24" s="1"/>
      <c r="B24" s="35"/>
      <c r="C24" s="35"/>
      <c r="D24" s="35"/>
    </row>
    <row r="25" spans="1:4" ht="15.75">
      <c r="A25" s="31" t="s">
        <v>232</v>
      </c>
      <c r="B25" s="35"/>
      <c r="C25" s="35"/>
      <c r="D25" s="35"/>
    </row>
    <row r="26" spans="1:4" ht="15.75">
      <c r="A26" s="46">
        <v>39813</v>
      </c>
      <c r="B26" s="21">
        <v>634135</v>
      </c>
      <c r="C26" s="21">
        <v>322747</v>
      </c>
      <c r="D26" s="35"/>
    </row>
    <row r="27" spans="1:4" ht="15.75">
      <c r="A27" s="31" t="s">
        <v>112</v>
      </c>
      <c r="B27" s="21" t="s">
        <v>8</v>
      </c>
      <c r="C27" s="21" t="s">
        <v>8</v>
      </c>
      <c r="D27" s="35"/>
    </row>
    <row r="28" spans="2:4" ht="12.75">
      <c r="B28" s="59"/>
      <c r="C28" s="59"/>
      <c r="D28" s="59"/>
    </row>
    <row r="29" spans="2:4" ht="12.75">
      <c r="B29" s="59"/>
      <c r="C29" s="59"/>
      <c r="D29" s="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6" sqref="A16"/>
    </sheetView>
  </sheetViews>
  <sheetFormatPr defaultColWidth="9.140625" defaultRowHeight="12.75"/>
  <cols>
    <col min="1" max="1" width="41.57421875" style="0" customWidth="1"/>
    <col min="2" max="2" width="41.421875" style="0" customWidth="1"/>
  </cols>
  <sheetData>
    <row r="1" ht="15">
      <c r="A1" s="31" t="s">
        <v>212</v>
      </c>
    </row>
    <row r="3" spans="1:2" ht="14.25">
      <c r="A3" s="29"/>
      <c r="B3" s="6" t="s">
        <v>113</v>
      </c>
    </row>
    <row r="4" spans="1:2" ht="14.25">
      <c r="A4" s="33" t="s">
        <v>204</v>
      </c>
      <c r="B4" s="13">
        <v>3800000</v>
      </c>
    </row>
    <row r="5" spans="1:2" ht="14.25">
      <c r="A5" s="33" t="s">
        <v>240</v>
      </c>
      <c r="B5" s="13">
        <v>3800000</v>
      </c>
    </row>
    <row r="6" spans="1:2" ht="14.25">
      <c r="A6" s="47" t="s">
        <v>271</v>
      </c>
      <c r="B6" s="15">
        <v>3800000</v>
      </c>
    </row>
    <row r="7" spans="1:2" ht="15.75">
      <c r="A7" s="1"/>
      <c r="B7" s="18"/>
    </row>
    <row r="8" spans="1:2" ht="14.25">
      <c r="A8" s="33" t="s">
        <v>205</v>
      </c>
      <c r="B8" s="13">
        <v>254274</v>
      </c>
    </row>
    <row r="9" spans="1:2" ht="15">
      <c r="A9" s="31" t="s">
        <v>114</v>
      </c>
      <c r="B9" s="10">
        <v>114000</v>
      </c>
    </row>
    <row r="10" spans="1:2" ht="14.25">
      <c r="A10" s="33" t="s">
        <v>241</v>
      </c>
      <c r="B10" s="13">
        <v>368274</v>
      </c>
    </row>
    <row r="11" spans="1:2" ht="15">
      <c r="A11" s="31" t="s">
        <v>114</v>
      </c>
      <c r="B11" s="10">
        <v>114000</v>
      </c>
    </row>
    <row r="12" spans="1:2" ht="14.25">
      <c r="A12" s="47" t="s">
        <v>272</v>
      </c>
      <c r="B12" s="15">
        <v>482274</v>
      </c>
    </row>
    <row r="13" spans="1:2" ht="15.75">
      <c r="A13" s="1"/>
      <c r="B13" s="18"/>
    </row>
    <row r="14" spans="1:2" ht="14.25">
      <c r="A14" s="33" t="s">
        <v>242</v>
      </c>
      <c r="B14" s="13">
        <f>B5-B10</f>
        <v>3431726</v>
      </c>
    </row>
    <row r="15" spans="1:2" ht="14.25">
      <c r="A15" s="33" t="s">
        <v>273</v>
      </c>
      <c r="B15" s="13">
        <f>B6-B12</f>
        <v>3317726</v>
      </c>
    </row>
    <row r="16" ht="12.75">
      <c r="B16" s="59"/>
    </row>
    <row r="17" ht="12.75">
      <c r="B17" s="5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2" sqref="C2"/>
    </sheetView>
  </sheetViews>
  <sheetFormatPr defaultColWidth="9.140625" defaultRowHeight="12.75"/>
  <cols>
    <col min="1" max="1" width="43.421875" style="0" customWidth="1"/>
    <col min="2" max="3" width="20.140625" style="0" customWidth="1"/>
  </cols>
  <sheetData>
    <row r="1" spans="1:3" ht="15.75">
      <c r="A1" s="20"/>
      <c r="B1" s="29">
        <v>2008</v>
      </c>
      <c r="C1" s="29">
        <v>2007</v>
      </c>
    </row>
    <row r="2" spans="1:3" ht="15">
      <c r="A2" s="31" t="s">
        <v>115</v>
      </c>
      <c r="B2" s="21">
        <v>265000</v>
      </c>
      <c r="C2" s="21">
        <v>265000</v>
      </c>
    </row>
    <row r="3" spans="1:3" ht="15">
      <c r="A3" s="31" t="s">
        <v>116</v>
      </c>
      <c r="B3" s="21">
        <v>-56000</v>
      </c>
      <c r="C3" s="21">
        <v>-84000</v>
      </c>
    </row>
    <row r="4" spans="2:3" ht="12.75">
      <c r="B4" s="59"/>
      <c r="C4" s="5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</dc:creator>
  <cp:keywords/>
  <dc:description/>
  <cp:lastModifiedBy>Rein</cp:lastModifiedBy>
  <cp:lastPrinted>2007-09-04T13:14:37Z</cp:lastPrinted>
  <dcterms:created xsi:type="dcterms:W3CDTF">2006-08-16T09:43:21Z</dcterms:created>
  <dcterms:modified xsi:type="dcterms:W3CDTF">2008-12-03T21:16:10Z</dcterms:modified>
  <cp:category/>
  <cp:version/>
  <cp:contentType/>
  <cp:contentStatus/>
</cp:coreProperties>
</file>