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456" windowHeight="9156" tabRatio="854" activeTab="0"/>
  </bookViews>
  <sheets>
    <sheet name="Jaanuar." sheetId="1" r:id="rId1"/>
    <sheet name="Veebruar." sheetId="2" r:id="rId2"/>
    <sheet name="Märts." sheetId="3" r:id="rId3"/>
    <sheet name="Aprill." sheetId="4" r:id="rId4"/>
    <sheet name="Mai." sheetId="5" r:id="rId5"/>
    <sheet name="Juuni." sheetId="6" r:id="rId6"/>
    <sheet name="Juuli." sheetId="7" r:id="rId7"/>
    <sheet name="August." sheetId="8" r:id="rId8"/>
    <sheet name="September." sheetId="9" r:id="rId9"/>
    <sheet name="Oktoober." sheetId="10" r:id="rId10"/>
    <sheet name="November." sheetId="11" r:id="rId11"/>
    <sheet name="Detsember.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10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11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12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2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3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4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5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6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7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8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comments9.xml><?xml version="1.0" encoding="utf-8"?>
<comments xmlns="http://schemas.openxmlformats.org/spreadsheetml/2006/main">
  <authors>
    <author>Rain Ruus</author>
  </authors>
  <commentList>
    <comment ref="M16" authorId="0">
      <text>
        <r>
          <rPr>
            <b/>
            <sz val="8"/>
            <rFont val="Tahoma"/>
            <family val="2"/>
          </rPr>
          <t>Rain Ruus:</t>
        </r>
        <r>
          <rPr>
            <sz val="8"/>
            <rFont val="Tahoma"/>
            <family val="2"/>
          </rPr>
          <t xml:space="preserve">
Töötaja NETO palk ehk raha mis töötaja kätte saab</t>
        </r>
      </text>
    </comment>
  </commentList>
</comments>
</file>

<file path=xl/sharedStrings.xml><?xml version="1.0" encoding="utf-8"?>
<sst xmlns="http://schemas.openxmlformats.org/spreadsheetml/2006/main" count="384" uniqueCount="40">
  <si>
    <t>Ettevõtte palgafond</t>
  </si>
  <si>
    <t>Sotsiaalmaks</t>
  </si>
  <si>
    <t>Töötaja NR</t>
  </si>
  <si>
    <t>Töötaja nimi</t>
  </si>
  <si>
    <t>Brutopalk</t>
  </si>
  <si>
    <t xml:space="preserve">Tulumaks </t>
  </si>
  <si>
    <t>Kinnipidamised kokku</t>
  </si>
  <si>
    <t>Väljamakstav summa</t>
  </si>
  <si>
    <t>Palgaarvestaja:</t>
  </si>
  <si>
    <t>Nr</t>
  </si>
  <si>
    <t>Töötaja</t>
  </si>
  <si>
    <t>Põhipalk</t>
  </si>
  <si>
    <t>Lisatasud</t>
  </si>
  <si>
    <t>BRUTOPALK</t>
  </si>
  <si>
    <t>Tulumaks</t>
  </si>
  <si>
    <t>NETOPALK</t>
  </si>
  <si>
    <t>KOKKU</t>
  </si>
  <si>
    <t>Palgaleht NR</t>
  </si>
  <si>
    <t>Rain Ruus</t>
  </si>
  <si>
    <t>Kogumis- pensioni makse</t>
  </si>
  <si>
    <t>TM vaba min.</t>
  </si>
  <si>
    <t>Töötuskindl.(tööandja)</t>
  </si>
  <si>
    <t>Töötuskindl. (töötaja)</t>
  </si>
  <si>
    <t>Jaanuar</t>
  </si>
  <si>
    <t>Töötuskindlustusmakse (tööandja 1,4%)</t>
  </si>
  <si>
    <t>Töötuskindlustusmakse (töötaja 2,8%)</t>
  </si>
  <si>
    <r>
      <t xml:space="preserve">Kogumispensioni makse (II sammas </t>
    </r>
    <r>
      <rPr>
        <b/>
        <sz val="11"/>
        <color indexed="10"/>
        <rFont val="Calibri"/>
        <family val="2"/>
      </rPr>
      <t>1%</t>
    </r>
    <r>
      <rPr>
        <sz val="11"/>
        <color indexed="8"/>
        <rFont val="Calibri"/>
        <family val="2"/>
      </rPr>
      <t>)</t>
    </r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</si>
  <si>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</si>
  <si>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</si>
  <si>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</si>
  <si>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</si>
  <si>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</si>
  <si>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</si>
  <si>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</si>
  <si>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</si>
  <si>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</si>
  <si>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</si>
  <si>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</si>
  <si>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r>
      <t>Kogumispensioni makse (II sammas</t>
    </r>
    <r>
      <rPr>
        <sz val="11"/>
        <color indexed="10"/>
        <rFont val="Calibri"/>
        <family val="2"/>
      </rPr>
      <t xml:space="preserve"> 1</t>
    </r>
    <r>
      <rPr>
        <b/>
        <sz val="11"/>
        <color indexed="10"/>
        <rFont val="Calibri"/>
        <family val="2"/>
      </rPr>
      <t>%</t>
    </r>
    <r>
      <rPr>
        <sz val="11"/>
        <color indexed="8"/>
        <rFont val="Calibri"/>
        <family val="2"/>
      </rPr>
      <t>)</t>
    </r>
  </si>
  <si>
    <t>Juhatuse liige: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</si>
</sst>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kr-425]_-;\-* #,##0\ [$kr-425]_-;_-* &quot;-&quot;\ [$kr-425]_-;_-@_-"/>
    <numFmt numFmtId="165" formatCode="#,##0.0"/>
    <numFmt numFmtId="166" formatCode="_-* #,##0.0\ [$kr-425]_-;\-* #,##0.0\ [$kr-425]_-;_-* &quot;-&quot;\ [$kr-425]_-;_-@_-"/>
    <numFmt numFmtId="167" formatCode="_-* #,##0.00\ [$kr-425]_-;\-* #,##0.00\ [$kr-425]_-;_-* &quot;-&quot;\ [$kr-425]_-;_-@_-"/>
    <numFmt numFmtId="168" formatCode="_-[$€-2]\ * #,##0.00_-;\-[$€-2]\ * #,##0.00_-;_-[$€-2]\ * &quot;-&quot;??_-;_-@_-"/>
  </numFmts>
  <fonts count="43"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7" fillId="0" borderId="16" xfId="0" applyFont="1" applyBorder="1" applyAlignment="1">
      <alignment/>
    </xf>
    <xf numFmtId="0" fontId="3" fillId="36" borderId="17" xfId="0" applyFont="1" applyFill="1" applyBorder="1" applyAlignment="1">
      <alignment/>
    </xf>
    <xf numFmtId="49" fontId="3" fillId="33" borderId="18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38" borderId="22" xfId="0" applyFill="1" applyBorder="1" applyAlignment="1" applyProtection="1">
      <alignment/>
      <protection locked="0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33" borderId="26" xfId="0" applyFont="1" applyFill="1" applyBorder="1" applyAlignment="1" applyProtection="1">
      <alignment/>
      <protection locked="0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8" fillId="33" borderId="29" xfId="0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3" fillId="0" borderId="30" xfId="0" applyFont="1" applyBorder="1" applyAlignment="1">
      <alignment wrapText="1"/>
    </xf>
    <xf numFmtId="0" fontId="3" fillId="35" borderId="31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34" borderId="31" xfId="0" applyFont="1" applyFill="1" applyBorder="1" applyAlignment="1">
      <alignment wrapText="1"/>
    </xf>
    <xf numFmtId="0" fontId="4" fillId="37" borderId="31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7" fontId="0" fillId="0" borderId="18" xfId="0" applyNumberFormat="1" applyBorder="1" applyAlignment="1">
      <alignment/>
    </xf>
    <xf numFmtId="7" fontId="0" fillId="34" borderId="32" xfId="0" applyNumberFormat="1" applyFill="1" applyBorder="1" applyAlignment="1">
      <alignment/>
    </xf>
    <xf numFmtId="7" fontId="0" fillId="0" borderId="33" xfId="0" applyNumberFormat="1" applyBorder="1" applyAlignment="1">
      <alignment/>
    </xf>
    <xf numFmtId="7" fontId="0" fillId="35" borderId="32" xfId="0" applyNumberFormat="1" applyFill="1" applyBorder="1" applyAlignment="1">
      <alignment/>
    </xf>
    <xf numFmtId="7" fontId="0" fillId="37" borderId="32" xfId="0" applyNumberFormat="1" applyFill="1" applyBorder="1" applyAlignment="1">
      <alignment/>
    </xf>
    <xf numFmtId="7" fontId="7" fillId="0" borderId="34" xfId="0" applyNumberFormat="1" applyFont="1" applyBorder="1" applyAlignment="1">
      <alignment/>
    </xf>
    <xf numFmtId="7" fontId="3" fillId="36" borderId="35" xfId="0" applyNumberFormat="1" applyFont="1" applyFill="1" applyBorder="1" applyAlignment="1">
      <alignment/>
    </xf>
    <xf numFmtId="4" fontId="0" fillId="0" borderId="36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37" xfId="0" applyNumberFormat="1" applyBorder="1" applyAlignment="1">
      <alignment/>
    </xf>
    <xf numFmtId="4" fontId="5" fillId="0" borderId="38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5" fillId="0" borderId="40" xfId="0" applyNumberFormat="1" applyFont="1" applyFill="1" applyBorder="1" applyAlignment="1" applyProtection="1">
      <alignment/>
      <protection locked="0"/>
    </xf>
    <xf numFmtId="4" fontId="5" fillId="0" borderId="36" xfId="0" applyNumberFormat="1" applyFont="1" applyBorder="1" applyAlignment="1">
      <alignment/>
    </xf>
    <xf numFmtId="4" fontId="5" fillId="0" borderId="41" xfId="0" applyNumberFormat="1" applyFont="1" applyFill="1" applyBorder="1" applyAlignment="1" applyProtection="1">
      <alignment/>
      <protection locked="0"/>
    </xf>
    <xf numFmtId="4" fontId="5" fillId="0" borderId="42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38" borderId="12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390525</xdr:colOff>
      <xdr:row>6</xdr:row>
      <xdr:rowOff>85725</xdr:rowOff>
    </xdr:to>
    <xdr:pic>
      <xdr:nvPicPr>
        <xdr:cNvPr id="1" name="Picture 1" descr="Netiarve  logo finish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00025"/>
          <a:ext cx="1590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4.42187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38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1</v>
      </c>
      <c r="C15" s="13" t="s">
        <v>23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4.5742187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10</v>
      </c>
      <c r="C15" s="13" t="s">
        <v>35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5.710937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11</v>
      </c>
      <c r="C15" s="13" t="s">
        <v>36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5.0039062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12</v>
      </c>
      <c r="C15" s="13" t="s">
        <v>37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4.14062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2</v>
      </c>
      <c r="C15" s="13" t="s">
        <v>27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4.2812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3</v>
      </c>
      <c r="C15" s="13" t="s">
        <v>28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5.2812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4</v>
      </c>
      <c r="C15" s="13" t="s">
        <v>29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5.2812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5</v>
      </c>
      <c r="C15" s="13" t="s">
        <v>30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5.0039062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6</v>
      </c>
      <c r="C15" s="13" t="s">
        <v>31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5.42187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7</v>
      </c>
      <c r="C15" s="13" t="s">
        <v>32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5.42187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8</v>
      </c>
      <c r="C15" s="13" t="s">
        <v>33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14.00390625" style="0" bestFit="1" customWidth="1"/>
    <col min="2" max="2" width="30.00390625" style="0" customWidth="1"/>
    <col min="3" max="3" width="34.57421875" style="0" bestFit="1" customWidth="1"/>
    <col min="4" max="4" width="15.7109375" style="0" customWidth="1"/>
    <col min="5" max="5" width="12.140625" style="0" customWidth="1"/>
    <col min="6" max="6" width="8.57421875" style="0" bestFit="1" customWidth="1"/>
    <col min="7" max="7" width="9.28125" style="0" bestFit="1" customWidth="1"/>
    <col min="8" max="8" width="10.28125" style="0" customWidth="1"/>
    <col min="9" max="9" width="14.57421875" style="0" customWidth="1"/>
    <col min="10" max="10" width="8.140625" style="0" bestFit="1" customWidth="1"/>
    <col min="11" max="12" width="9.00390625" style="0" bestFit="1" customWidth="1"/>
    <col min="13" max="13" width="10.8515625" style="0" bestFit="1" customWidth="1"/>
  </cols>
  <sheetData>
    <row r="1" ht="15.75" thickBot="1"/>
    <row r="2" spans="1:7" ht="15.75">
      <c r="A2" s="3" t="s">
        <v>2</v>
      </c>
      <c r="B2" s="5">
        <v>1</v>
      </c>
      <c r="C2" s="7" t="s">
        <v>0</v>
      </c>
      <c r="D2" s="38">
        <f>LOOKUP($B$2,$A$17:$A$26,G17:G26)</f>
        <v>1478.4</v>
      </c>
      <c r="F2" s="2"/>
      <c r="G2" s="2"/>
    </row>
    <row r="3" spans="1:4" ht="15">
      <c r="A3" s="4" t="s">
        <v>3</v>
      </c>
      <c r="B3" s="6" t="str">
        <f>LOOKUP(B2,A17:A26,B17:B26)</f>
        <v>Rain Ruus</v>
      </c>
      <c r="C3" s="9" t="s">
        <v>1</v>
      </c>
      <c r="D3" s="39">
        <f>LOOKUP($B$2,$A$17:$A$26,H17:H26)</f>
        <v>363</v>
      </c>
    </row>
    <row r="4" spans="3:4" ht="15">
      <c r="C4" s="8" t="s">
        <v>24</v>
      </c>
      <c r="D4" s="40">
        <f>LOOKUP($B$2,$A$17:$A$26,I17:I26)</f>
        <v>15.4</v>
      </c>
    </row>
    <row r="5" spans="3:4" ht="15">
      <c r="C5" s="8"/>
      <c r="D5" s="40"/>
    </row>
    <row r="6" spans="3:4" ht="15">
      <c r="C6" s="10" t="s">
        <v>4</v>
      </c>
      <c r="D6" s="41">
        <f>LOOKUP($B$2,$A$17:$A$26,E17:E26)</f>
        <v>1100</v>
      </c>
    </row>
    <row r="7" spans="3:4" ht="15">
      <c r="C7" s="8" t="s">
        <v>26</v>
      </c>
      <c r="D7" s="40">
        <f>LOOKUP($B$2,$A$17:$A$26,J17:J26)</f>
        <v>11</v>
      </c>
    </row>
    <row r="8" spans="3:4" ht="15">
      <c r="C8" s="8" t="s">
        <v>25</v>
      </c>
      <c r="D8" s="40">
        <f>LOOKUP($B$2,$A$17:$A$26,K17:K26)</f>
        <v>30.8</v>
      </c>
    </row>
    <row r="9" spans="3:4" ht="15">
      <c r="C9" s="17" t="s">
        <v>5</v>
      </c>
      <c r="D9" s="42">
        <f>LOOKUP($B$2,$A$17:$A$26,L17:L26)</f>
        <v>191.982</v>
      </c>
    </row>
    <row r="10" spans="3:4" ht="15">
      <c r="C10" s="11" t="s">
        <v>6</v>
      </c>
      <c r="D10" s="43">
        <f>SUM(D7:D9)</f>
        <v>233.78199999999998</v>
      </c>
    </row>
    <row r="11" spans="3:4" ht="15.75" thickBot="1">
      <c r="C11" s="12" t="s">
        <v>7</v>
      </c>
      <c r="D11" s="44">
        <f>LOOKUP($B$2,$A$17:$A$26,M17:M26)</f>
        <v>866.2180000000001</v>
      </c>
    </row>
    <row r="14" ht="15.75" thickBot="1"/>
    <row r="15" spans="1:3" ht="15.75" thickBot="1">
      <c r="A15" s="22" t="s">
        <v>17</v>
      </c>
      <c r="B15" s="26">
        <v>9</v>
      </c>
      <c r="C15" s="13" t="s">
        <v>34</v>
      </c>
    </row>
    <row r="16" spans="1:13" s="1" customFormat="1" ht="45.75" thickBot="1">
      <c r="A16" s="23" t="s">
        <v>9</v>
      </c>
      <c r="B16" s="27" t="s">
        <v>10</v>
      </c>
      <c r="C16" s="28" t="s">
        <v>11</v>
      </c>
      <c r="D16" s="14" t="s">
        <v>12</v>
      </c>
      <c r="E16" s="33" t="s">
        <v>13</v>
      </c>
      <c r="F16" s="32" t="s">
        <v>20</v>
      </c>
      <c r="G16" s="34" t="s">
        <v>0</v>
      </c>
      <c r="H16" s="35" t="s">
        <v>1</v>
      </c>
      <c r="I16" s="37" t="s">
        <v>21</v>
      </c>
      <c r="J16" s="29" t="s">
        <v>19</v>
      </c>
      <c r="K16" s="15" t="s">
        <v>22</v>
      </c>
      <c r="L16" s="36" t="s">
        <v>14</v>
      </c>
      <c r="M16" s="16" t="s">
        <v>15</v>
      </c>
    </row>
    <row r="17" spans="1:13" ht="15.75">
      <c r="A17" s="24">
        <v>1</v>
      </c>
      <c r="B17" s="30" t="s">
        <v>18</v>
      </c>
      <c r="C17" s="45">
        <v>1100</v>
      </c>
      <c r="D17" s="46"/>
      <c r="E17" s="47">
        <f>SUM(C17:D17)</f>
        <v>1100</v>
      </c>
      <c r="F17" s="48">
        <v>144</v>
      </c>
      <c r="G17" s="49">
        <f>H17+I17+E17</f>
        <v>1478.4</v>
      </c>
      <c r="H17" s="50">
        <f>E17*0.33</f>
        <v>363</v>
      </c>
      <c r="I17" s="51">
        <f>E17*0.014</f>
        <v>15.4</v>
      </c>
      <c r="J17" s="52">
        <f>E17*0.01</f>
        <v>11</v>
      </c>
      <c r="K17" s="53">
        <f>E17*0.028</f>
        <v>30.8</v>
      </c>
      <c r="L17" s="50">
        <f aca="true" t="shared" si="0" ref="L17:L26">(E17-J17-K17-F17)*0.21</f>
        <v>191.982</v>
      </c>
      <c r="M17" s="54">
        <f>E17-J17-K17-L17</f>
        <v>866.2180000000001</v>
      </c>
    </row>
    <row r="18" spans="1:13" ht="15">
      <c r="A18" s="24">
        <v>2</v>
      </c>
      <c r="B18" s="30"/>
      <c r="C18" s="45"/>
      <c r="D18" s="46"/>
      <c r="E18" s="47">
        <f aca="true" t="shared" si="1" ref="E18:E26">SUM(C18:D18)</f>
        <v>0</v>
      </c>
      <c r="F18" s="55"/>
      <c r="G18" s="56">
        <f aca="true" t="shared" si="2" ref="G18:G26">H18+I18+E18</f>
        <v>0</v>
      </c>
      <c r="H18" s="50">
        <f aca="true" t="shared" si="3" ref="H18:H26">E18*0.33</f>
        <v>0</v>
      </c>
      <c r="I18" s="51">
        <f aca="true" t="shared" si="4" ref="I18:I26">E18*0.014</f>
        <v>0</v>
      </c>
      <c r="J18" s="52">
        <f aca="true" t="shared" si="5" ref="J18:J26">E18*0.01</f>
        <v>0</v>
      </c>
      <c r="K18" s="53">
        <f aca="true" t="shared" si="6" ref="K18:K26">E18*0.028</f>
        <v>0</v>
      </c>
      <c r="L18" s="50">
        <f t="shared" si="0"/>
        <v>0</v>
      </c>
      <c r="M18" s="54">
        <f aca="true" t="shared" si="7" ref="M18:M26">E18-J18-K18-L18</f>
        <v>0</v>
      </c>
    </row>
    <row r="19" spans="1:13" ht="15">
      <c r="A19" s="24">
        <v>3</v>
      </c>
      <c r="B19" s="30"/>
      <c r="C19" s="45"/>
      <c r="D19" s="46"/>
      <c r="E19" s="47">
        <f t="shared" si="1"/>
        <v>0</v>
      </c>
      <c r="F19" s="55"/>
      <c r="G19" s="56">
        <f t="shared" si="2"/>
        <v>0</v>
      </c>
      <c r="H19" s="50">
        <f t="shared" si="3"/>
        <v>0</v>
      </c>
      <c r="I19" s="51">
        <f t="shared" si="4"/>
        <v>0</v>
      </c>
      <c r="J19" s="52">
        <f t="shared" si="5"/>
        <v>0</v>
      </c>
      <c r="K19" s="53">
        <f t="shared" si="6"/>
        <v>0</v>
      </c>
      <c r="L19" s="50">
        <f t="shared" si="0"/>
        <v>0</v>
      </c>
      <c r="M19" s="54">
        <f t="shared" si="7"/>
        <v>0</v>
      </c>
    </row>
    <row r="20" spans="1:13" ht="15">
      <c r="A20" s="24">
        <v>4</v>
      </c>
      <c r="B20" s="30"/>
      <c r="C20" s="45"/>
      <c r="D20" s="46"/>
      <c r="E20" s="47">
        <f t="shared" si="1"/>
        <v>0</v>
      </c>
      <c r="F20" s="55"/>
      <c r="G20" s="56">
        <f t="shared" si="2"/>
        <v>0</v>
      </c>
      <c r="H20" s="50">
        <f t="shared" si="3"/>
        <v>0</v>
      </c>
      <c r="I20" s="51">
        <f t="shared" si="4"/>
        <v>0</v>
      </c>
      <c r="J20" s="52">
        <f t="shared" si="5"/>
        <v>0</v>
      </c>
      <c r="K20" s="53">
        <f t="shared" si="6"/>
        <v>0</v>
      </c>
      <c r="L20" s="50">
        <f t="shared" si="0"/>
        <v>0</v>
      </c>
      <c r="M20" s="54">
        <f t="shared" si="7"/>
        <v>0</v>
      </c>
    </row>
    <row r="21" spans="1:13" ht="14.25">
      <c r="A21" s="24">
        <v>5</v>
      </c>
      <c r="B21" s="31"/>
      <c r="C21" s="45"/>
      <c r="D21" s="46"/>
      <c r="E21" s="47">
        <f>SUM(C21:D21)</f>
        <v>0</v>
      </c>
      <c r="F21" s="55"/>
      <c r="G21" s="56">
        <f t="shared" si="2"/>
        <v>0</v>
      </c>
      <c r="H21" s="50">
        <f t="shared" si="3"/>
        <v>0</v>
      </c>
      <c r="I21" s="51">
        <f t="shared" si="4"/>
        <v>0</v>
      </c>
      <c r="J21" s="52">
        <f t="shared" si="5"/>
        <v>0</v>
      </c>
      <c r="K21" s="53">
        <f t="shared" si="6"/>
        <v>0</v>
      </c>
      <c r="L21" s="50">
        <f t="shared" si="0"/>
        <v>0</v>
      </c>
      <c r="M21" s="54">
        <f t="shared" si="7"/>
        <v>0</v>
      </c>
    </row>
    <row r="22" spans="1:13" ht="14.25">
      <c r="A22" s="24">
        <v>6</v>
      </c>
      <c r="B22" s="31"/>
      <c r="C22" s="45"/>
      <c r="D22" s="46"/>
      <c r="E22" s="47">
        <f t="shared" si="1"/>
        <v>0</v>
      </c>
      <c r="F22" s="55"/>
      <c r="G22" s="56">
        <f t="shared" si="2"/>
        <v>0</v>
      </c>
      <c r="H22" s="50">
        <f t="shared" si="3"/>
        <v>0</v>
      </c>
      <c r="I22" s="51">
        <f t="shared" si="4"/>
        <v>0</v>
      </c>
      <c r="J22" s="52">
        <f t="shared" si="5"/>
        <v>0</v>
      </c>
      <c r="K22" s="53">
        <f t="shared" si="6"/>
        <v>0</v>
      </c>
      <c r="L22" s="50">
        <f t="shared" si="0"/>
        <v>0</v>
      </c>
      <c r="M22" s="54">
        <f t="shared" si="7"/>
        <v>0</v>
      </c>
    </row>
    <row r="23" spans="1:13" ht="14.25">
      <c r="A23" s="24">
        <v>7</v>
      </c>
      <c r="B23" s="31"/>
      <c r="C23" s="45"/>
      <c r="D23" s="46"/>
      <c r="E23" s="47">
        <f t="shared" si="1"/>
        <v>0</v>
      </c>
      <c r="F23" s="55"/>
      <c r="G23" s="56">
        <f t="shared" si="2"/>
        <v>0</v>
      </c>
      <c r="H23" s="50">
        <f t="shared" si="3"/>
        <v>0</v>
      </c>
      <c r="I23" s="51">
        <f t="shared" si="4"/>
        <v>0</v>
      </c>
      <c r="J23" s="52">
        <f t="shared" si="5"/>
        <v>0</v>
      </c>
      <c r="K23" s="53">
        <f t="shared" si="6"/>
        <v>0</v>
      </c>
      <c r="L23" s="50">
        <f t="shared" si="0"/>
        <v>0</v>
      </c>
      <c r="M23" s="54">
        <f t="shared" si="7"/>
        <v>0</v>
      </c>
    </row>
    <row r="24" spans="1:13" ht="14.25">
      <c r="A24" s="24">
        <v>8</v>
      </c>
      <c r="B24" s="31"/>
      <c r="C24" s="45"/>
      <c r="D24" s="46"/>
      <c r="E24" s="47">
        <f t="shared" si="1"/>
        <v>0</v>
      </c>
      <c r="F24" s="55"/>
      <c r="G24" s="56">
        <f t="shared" si="2"/>
        <v>0</v>
      </c>
      <c r="H24" s="50">
        <f t="shared" si="3"/>
        <v>0</v>
      </c>
      <c r="I24" s="51">
        <f t="shared" si="4"/>
        <v>0</v>
      </c>
      <c r="J24" s="52">
        <f t="shared" si="5"/>
        <v>0</v>
      </c>
      <c r="K24" s="53">
        <f t="shared" si="6"/>
        <v>0</v>
      </c>
      <c r="L24" s="50">
        <f t="shared" si="0"/>
        <v>0</v>
      </c>
      <c r="M24" s="54">
        <f t="shared" si="7"/>
        <v>0</v>
      </c>
    </row>
    <row r="25" spans="1:13" ht="14.25">
      <c r="A25" s="24">
        <v>9</v>
      </c>
      <c r="B25" s="31"/>
      <c r="C25" s="45"/>
      <c r="D25" s="46"/>
      <c r="E25" s="47">
        <f t="shared" si="1"/>
        <v>0</v>
      </c>
      <c r="F25" s="55"/>
      <c r="G25" s="56">
        <f t="shared" si="2"/>
        <v>0</v>
      </c>
      <c r="H25" s="50">
        <f t="shared" si="3"/>
        <v>0</v>
      </c>
      <c r="I25" s="51">
        <f t="shared" si="4"/>
        <v>0</v>
      </c>
      <c r="J25" s="52">
        <f t="shared" si="5"/>
        <v>0</v>
      </c>
      <c r="K25" s="53">
        <f t="shared" si="6"/>
        <v>0</v>
      </c>
      <c r="L25" s="50">
        <f t="shared" si="0"/>
        <v>0</v>
      </c>
      <c r="M25" s="54">
        <f t="shared" si="7"/>
        <v>0</v>
      </c>
    </row>
    <row r="26" spans="1:13" ht="15" thickBot="1">
      <c r="A26" s="24">
        <v>10</v>
      </c>
      <c r="B26" s="31"/>
      <c r="C26" s="45"/>
      <c r="D26" s="46"/>
      <c r="E26" s="47">
        <f t="shared" si="1"/>
        <v>0</v>
      </c>
      <c r="F26" s="57"/>
      <c r="G26" s="58">
        <f t="shared" si="2"/>
        <v>0</v>
      </c>
      <c r="H26" s="50">
        <f t="shared" si="3"/>
        <v>0</v>
      </c>
      <c r="I26" s="51">
        <f t="shared" si="4"/>
        <v>0</v>
      </c>
      <c r="J26" s="52">
        <f t="shared" si="5"/>
        <v>0</v>
      </c>
      <c r="K26" s="53">
        <f t="shared" si="6"/>
        <v>0</v>
      </c>
      <c r="L26" s="50">
        <f t="shared" si="0"/>
        <v>0</v>
      </c>
      <c r="M26" s="54">
        <f t="shared" si="7"/>
        <v>0</v>
      </c>
    </row>
    <row r="27" spans="1:13" ht="15" thickBot="1">
      <c r="A27" s="25"/>
      <c r="B27" s="18" t="s">
        <v>16</v>
      </c>
      <c r="C27" s="59">
        <f>SUM(C17:C26)</f>
        <v>1100</v>
      </c>
      <c r="D27" s="59">
        <f>SUM(D17:D26)</f>
        <v>0</v>
      </c>
      <c r="E27" s="60">
        <f>ROUND(SUM(E17:E26),3)</f>
        <v>1100</v>
      </c>
      <c r="F27" s="60"/>
      <c r="G27" s="60">
        <f aca="true" t="shared" si="8" ref="G27:M27">ROUND(SUM(G17:G26),3)</f>
        <v>1478.4</v>
      </c>
      <c r="H27" s="60">
        <f t="shared" si="8"/>
        <v>363</v>
      </c>
      <c r="I27" s="60">
        <f t="shared" si="8"/>
        <v>15.4</v>
      </c>
      <c r="J27" s="60">
        <f t="shared" si="8"/>
        <v>11</v>
      </c>
      <c r="K27" s="60">
        <f t="shared" si="8"/>
        <v>30.8</v>
      </c>
      <c r="L27" s="60">
        <f t="shared" si="8"/>
        <v>191.982</v>
      </c>
      <c r="M27" s="60">
        <f t="shared" si="8"/>
        <v>866.218</v>
      </c>
    </row>
    <row r="30" spans="1:6" ht="14.25">
      <c r="A30" s="19" t="s">
        <v>39</v>
      </c>
      <c r="B30" s="21" t="s">
        <v>18</v>
      </c>
      <c r="C30" s="20" t="s">
        <v>8</v>
      </c>
      <c r="D30" s="61" t="s">
        <v>18</v>
      </c>
      <c r="E30" s="62"/>
      <c r="F30" s="63"/>
    </row>
  </sheetData>
  <sheetProtection/>
  <mergeCells count="1"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Netiarve.net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 Ruus</dc:creator>
  <cp:keywords/>
  <dc:description/>
  <cp:lastModifiedBy>Rain Ruus</cp:lastModifiedBy>
  <cp:lastPrinted>2008-12-15T14:07:36Z</cp:lastPrinted>
  <dcterms:created xsi:type="dcterms:W3CDTF">2008-12-15T13:54:06Z</dcterms:created>
  <dcterms:modified xsi:type="dcterms:W3CDTF">2011-08-01T13:28:14Z</dcterms:modified>
  <cp:category/>
  <cp:version/>
  <cp:contentType/>
  <cp:contentStatus/>
</cp:coreProperties>
</file>